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0845" activeTab="1"/>
  </bookViews>
  <sheets>
    <sheet name="planilha" sheetId="9" r:id="rId1"/>
    <sheet name="RESUMO" sheetId="10" r:id="rId2"/>
    <sheet name="CRONOGRAMA FISICO FINANCEIRO" sheetId="11" r:id="rId3"/>
  </sheets>
  <definedNames>
    <definedName name="_xlnm.Print_Area" localSheetId="2">'CRONOGRAMA FISICO FINANCEIRO'!$A$1:$AC$65</definedName>
    <definedName name="_xlnm.Print_Area" localSheetId="0">planilha!$A$1:$G$180</definedName>
    <definedName name="_xlnm.Print_Area" localSheetId="1">RESUMO!$A$1:$E$41</definedName>
    <definedName name="_xlnm.Print_Titles" localSheetId="2">'CRONOGRAMA FISICO FINANCEIRO'!$A:$C</definedName>
    <definedName name="_xlnm.Print_Titles" localSheetId="0">planilha!$1:$5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9" l="1"/>
  <c r="G7" i="9"/>
  <c r="G8" i="9"/>
  <c r="G9" i="9"/>
  <c r="G10" i="9"/>
  <c r="G11" i="9"/>
  <c r="G12" i="9"/>
  <c r="G13" i="9"/>
  <c r="G14" i="9"/>
  <c r="G15" i="9"/>
  <c r="G16" i="9"/>
  <c r="G17" i="9"/>
  <c r="G19" i="9"/>
  <c r="G20" i="9"/>
  <c r="G21" i="9"/>
  <c r="G22" i="9"/>
  <c r="G23" i="9"/>
  <c r="G24" i="9"/>
  <c r="G25" i="9"/>
  <c r="G26" i="9"/>
  <c r="G27" i="9"/>
  <c r="G28" i="9"/>
  <c r="G29" i="9"/>
  <c r="G30" i="9"/>
  <c r="G32" i="9"/>
  <c r="G33" i="9"/>
  <c r="G34" i="9"/>
  <c r="G35" i="9"/>
  <c r="G36" i="9"/>
  <c r="G37" i="9"/>
  <c r="G38" i="9"/>
  <c r="G40" i="9"/>
  <c r="G41" i="9"/>
  <c r="G42" i="9"/>
  <c r="G43" i="9"/>
  <c r="G44" i="9"/>
  <c r="G45" i="9"/>
  <c r="G46" i="9"/>
  <c r="G47" i="9"/>
  <c r="G48" i="9"/>
  <c r="G49" i="9"/>
  <c r="G51" i="9"/>
  <c r="G52" i="9"/>
  <c r="G53" i="9"/>
  <c r="G54" i="9"/>
  <c r="G55" i="9"/>
  <c r="G56" i="9"/>
  <c r="G57" i="9"/>
  <c r="G59" i="9"/>
  <c r="G60" i="9"/>
  <c r="G62" i="9"/>
  <c r="G63" i="9"/>
  <c r="G64" i="9"/>
  <c r="G66" i="9"/>
  <c r="G67" i="9"/>
  <c r="G68" i="9"/>
  <c r="G69" i="9"/>
  <c r="G70" i="9"/>
  <c r="G71" i="9"/>
  <c r="G73" i="9"/>
  <c r="G74" i="9"/>
  <c r="G75" i="9"/>
  <c r="G76" i="9"/>
  <c r="G78" i="9"/>
  <c r="G79" i="9"/>
  <c r="G80" i="9"/>
  <c r="G81" i="9"/>
  <c r="G82" i="9"/>
  <c r="G83" i="9"/>
  <c r="G84" i="9"/>
  <c r="G85" i="9"/>
  <c r="G87" i="9"/>
  <c r="G88" i="9"/>
  <c r="G90" i="9"/>
  <c r="G89" i="9"/>
  <c r="G92" i="9"/>
  <c r="G93" i="9"/>
  <c r="G94" i="9"/>
  <c r="G96" i="9"/>
  <c r="G97" i="9"/>
  <c r="G98" i="9"/>
  <c r="G100" i="9"/>
  <c r="G99" i="9" s="1"/>
  <c r="G102" i="9"/>
  <c r="G103" i="9"/>
  <c r="G104" i="9"/>
  <c r="G105" i="9"/>
  <c r="G106" i="9"/>
  <c r="G107" i="9"/>
  <c r="G109" i="9"/>
  <c r="G110" i="9"/>
  <c r="G111" i="9"/>
  <c r="G112" i="9"/>
  <c r="G113" i="9"/>
  <c r="G114" i="9"/>
  <c r="G115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7" i="9"/>
  <c r="G138" i="9"/>
  <c r="G139" i="9"/>
  <c r="G141" i="9"/>
  <c r="G142" i="9"/>
  <c r="G143" i="9"/>
  <c r="G144" i="9"/>
  <c r="G145" i="9"/>
  <c r="G146" i="9"/>
  <c r="G147" i="9"/>
  <c r="G148" i="9"/>
  <c r="G149" i="9"/>
  <c r="G151" i="9"/>
  <c r="G152" i="9"/>
  <c r="G153" i="9"/>
  <c r="G155" i="9"/>
  <c r="G156" i="9"/>
  <c r="G158" i="9"/>
  <c r="G159" i="9"/>
  <c r="G160" i="9"/>
  <c r="G162" i="9"/>
  <c r="G161" i="9" s="1"/>
  <c r="G164" i="9"/>
  <c r="G163" i="9" s="1"/>
  <c r="G166" i="9"/>
  <c r="G165" i="9" s="1"/>
  <c r="G168" i="9"/>
  <c r="G169" i="9"/>
  <c r="G167" i="9" l="1"/>
  <c r="G176" i="9" s="1"/>
  <c r="G178" i="9" s="1"/>
  <c r="G61" i="9"/>
  <c r="G157" i="9"/>
  <c r="G136" i="9"/>
  <c r="G91" i="9"/>
  <c r="G154" i="9"/>
  <c r="G58" i="9"/>
  <c r="G86" i="9"/>
  <c r="G150" i="9"/>
  <c r="G101" i="9"/>
  <c r="G140" i="9"/>
  <c r="G39" i="9"/>
  <c r="G108" i="9"/>
  <c r="G72" i="9"/>
  <c r="G18" i="9"/>
  <c r="G77" i="9"/>
  <c r="G50" i="9"/>
  <c r="G6" i="9"/>
  <c r="G116" i="9"/>
  <c r="G95" i="9"/>
  <c r="G65" i="9"/>
  <c r="G31" i="9"/>
  <c r="G172" i="9" l="1"/>
  <c r="B2" i="10"/>
  <c r="A2" i="10"/>
  <c r="G174" i="9" l="1"/>
  <c r="E2" i="11"/>
  <c r="AB59" i="11" l="1"/>
  <c r="AA59" i="11"/>
  <c r="Z59" i="11"/>
  <c r="Y59" i="11"/>
  <c r="X59" i="11"/>
  <c r="W59" i="11"/>
  <c r="V59" i="11"/>
  <c r="U59" i="11"/>
  <c r="T59" i="11"/>
  <c r="S59" i="11"/>
  <c r="R59" i="11"/>
  <c r="Q59" i="11"/>
  <c r="AC50" i="11"/>
  <c r="AF50" i="11" s="1"/>
  <c r="C28" i="10" l="1"/>
  <c r="B28" i="10"/>
  <c r="A32" i="10" l="1"/>
  <c r="A31" i="10"/>
  <c r="X2" i="11"/>
  <c r="A30" i="10"/>
  <c r="A29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9" i="10"/>
  <c r="A10" i="10"/>
  <c r="A8" i="10"/>
  <c r="A7" i="10"/>
  <c r="A11" i="11" l="1"/>
  <c r="B9" i="10"/>
  <c r="C9" i="10"/>
  <c r="A29" i="11"/>
  <c r="B18" i="10"/>
  <c r="C18" i="10"/>
  <c r="A45" i="11"/>
  <c r="B26" i="10"/>
  <c r="C26" i="10"/>
  <c r="A31" i="11"/>
  <c r="B19" i="10"/>
  <c r="C19" i="10"/>
  <c r="A47" i="11"/>
  <c r="B27" i="10"/>
  <c r="B47" i="11" s="1"/>
  <c r="C27" i="10"/>
  <c r="C47" i="11" s="1"/>
  <c r="A7" i="11"/>
  <c r="C7" i="10"/>
  <c r="B7" i="10"/>
  <c r="C49" i="11"/>
  <c r="B49" i="11"/>
  <c r="A15" i="11"/>
  <c r="B11" i="10"/>
  <c r="B15" i="11" s="1"/>
  <c r="C11" i="10"/>
  <c r="A17" i="11"/>
  <c r="C12" i="10"/>
  <c r="B12" i="10"/>
  <c r="A51" i="11"/>
  <c r="C29" i="10"/>
  <c r="B29" i="10"/>
  <c r="A19" i="11"/>
  <c r="C13" i="10"/>
  <c r="B13" i="10"/>
  <c r="A35" i="11"/>
  <c r="C21" i="10"/>
  <c r="B21" i="10"/>
  <c r="B35" i="11" s="1"/>
  <c r="A53" i="11"/>
  <c r="C30" i="10"/>
  <c r="C53" i="11" s="1"/>
  <c r="B30" i="10"/>
  <c r="B53" i="11" s="1"/>
  <c r="A23" i="11"/>
  <c r="C15" i="10"/>
  <c r="B15" i="10"/>
  <c r="A33" i="11"/>
  <c r="C20" i="10"/>
  <c r="C33" i="11" s="1"/>
  <c r="B20" i="10"/>
  <c r="A21" i="11"/>
  <c r="C14" i="10"/>
  <c r="C21" i="11" s="1"/>
  <c r="B14" i="10"/>
  <c r="A37" i="11"/>
  <c r="C22" i="10"/>
  <c r="B22" i="10"/>
  <c r="A39" i="11"/>
  <c r="C23" i="10"/>
  <c r="B23" i="10"/>
  <c r="A55" i="11"/>
  <c r="C31" i="10"/>
  <c r="B31" i="10"/>
  <c r="A9" i="11"/>
  <c r="C8" i="10"/>
  <c r="B8" i="10"/>
  <c r="B9" i="11" s="1"/>
  <c r="A25" i="11"/>
  <c r="C16" i="10"/>
  <c r="B16" i="10"/>
  <c r="B25" i="11" s="1"/>
  <c r="A41" i="11"/>
  <c r="C24" i="10"/>
  <c r="B24" i="10"/>
  <c r="A57" i="11"/>
  <c r="C32" i="10"/>
  <c r="C57" i="11" s="1"/>
  <c r="C62" i="11" s="1"/>
  <c r="B32" i="10"/>
  <c r="B57" i="11" s="1"/>
  <c r="A13" i="11"/>
  <c r="B10" i="10"/>
  <c r="B13" i="11" s="1"/>
  <c r="C10" i="10"/>
  <c r="A27" i="11"/>
  <c r="B17" i="10"/>
  <c r="C17" i="10"/>
  <c r="A43" i="11"/>
  <c r="B25" i="10"/>
  <c r="B43" i="11" s="1"/>
  <c r="C25" i="10"/>
  <c r="C29" i="11"/>
  <c r="M29" i="11" s="1"/>
  <c r="C15" i="11"/>
  <c r="H15" i="11" s="1"/>
  <c r="C31" i="11"/>
  <c r="B31" i="11"/>
  <c r="C35" i="11"/>
  <c r="B23" i="11"/>
  <c r="C9" i="11"/>
  <c r="B11" i="11"/>
  <c r="C11" i="11"/>
  <c r="C13" i="11" l="1"/>
  <c r="B21" i="11"/>
  <c r="B55" i="11"/>
  <c r="B37" i="11"/>
  <c r="C23" i="11"/>
  <c r="G23" i="11" s="1"/>
  <c r="B19" i="11"/>
  <c r="B7" i="11"/>
  <c r="C19" i="11"/>
  <c r="I19" i="11" s="1"/>
  <c r="B39" i="11"/>
  <c r="C39" i="11"/>
  <c r="J39" i="11" s="1"/>
  <c r="B33" i="11"/>
  <c r="C51" i="11"/>
  <c r="O51" i="11" s="1"/>
  <c r="C7" i="11"/>
  <c r="P7" i="11" s="1"/>
  <c r="C37" i="11"/>
  <c r="K37" i="11" s="1"/>
  <c r="C27" i="11"/>
  <c r="B27" i="11"/>
  <c r="B41" i="11"/>
  <c r="C45" i="11"/>
  <c r="B17" i="11"/>
  <c r="C25" i="11"/>
  <c r="L33" i="11"/>
  <c r="O33" i="11"/>
  <c r="N33" i="11"/>
  <c r="M33" i="11"/>
  <c r="C41" i="11"/>
  <c r="O47" i="11"/>
  <c r="N47" i="11"/>
  <c r="P47" i="11"/>
  <c r="B29" i="11"/>
  <c r="O31" i="11"/>
  <c r="M31" i="11"/>
  <c r="N31" i="11"/>
  <c r="L31" i="11"/>
  <c r="B51" i="11"/>
  <c r="O49" i="11"/>
  <c r="P49" i="11"/>
  <c r="N49" i="11"/>
  <c r="C17" i="11"/>
  <c r="B45" i="11"/>
  <c r="C55" i="11"/>
  <c r="C43" i="11"/>
  <c r="I35" i="11"/>
  <c r="H35" i="11"/>
  <c r="F35" i="11"/>
  <c r="G35" i="11"/>
  <c r="O35" i="11"/>
  <c r="N35" i="11"/>
  <c r="M35" i="11"/>
  <c r="K35" i="11"/>
  <c r="J35" i="11"/>
  <c r="L35" i="11"/>
  <c r="P53" i="11"/>
  <c r="J23" i="11" l="1"/>
  <c r="K23" i="11"/>
  <c r="H39" i="11"/>
  <c r="I39" i="11"/>
  <c r="J19" i="11"/>
  <c r="H19" i="11"/>
  <c r="K19" i="11"/>
  <c r="P51" i="11"/>
  <c r="AC51" i="11" s="1"/>
  <c r="AF51" i="11" s="1"/>
  <c r="M41" i="11"/>
  <c r="L41" i="11"/>
  <c r="I41" i="11"/>
  <c r="H41" i="11"/>
  <c r="O41" i="11"/>
  <c r="G41" i="11"/>
  <c r="K41" i="11"/>
  <c r="N41" i="11"/>
  <c r="J41" i="11"/>
  <c r="L43" i="11"/>
  <c r="I43" i="11"/>
  <c r="H43" i="11"/>
  <c r="O43" i="11"/>
  <c r="G43" i="11"/>
  <c r="N43" i="11"/>
  <c r="M43" i="11"/>
  <c r="K43" i="11"/>
  <c r="J43" i="11"/>
  <c r="C59" i="11"/>
  <c r="F25" i="11"/>
  <c r="G25" i="11"/>
  <c r="O25" i="11"/>
  <c r="L25" i="11"/>
  <c r="N25" i="11"/>
  <c r="M25" i="11"/>
  <c r="K25" i="11"/>
  <c r="I25" i="11"/>
  <c r="J25" i="11"/>
  <c r="H25" i="11"/>
  <c r="J17" i="11"/>
  <c r="H17" i="11"/>
  <c r="K17" i="11"/>
  <c r="I17" i="11"/>
  <c r="E13" i="11"/>
  <c r="F13" i="11"/>
  <c r="I21" i="11"/>
  <c r="L21" i="11"/>
  <c r="J21" i="11"/>
  <c r="K21" i="11"/>
  <c r="E45" i="11"/>
  <c r="F45" i="11"/>
  <c r="P29" i="11"/>
  <c r="O29" i="11"/>
  <c r="N29" i="11"/>
  <c r="F41" i="11"/>
  <c r="G39" i="11"/>
  <c r="AC53" i="11"/>
  <c r="AF53" i="11" s="1"/>
  <c r="E15" i="11"/>
  <c r="G15" i="11"/>
  <c r="F15" i="11"/>
  <c r="H23" i="11"/>
  <c r="J27" i="11"/>
  <c r="K27" i="11"/>
  <c r="G11" i="11"/>
  <c r="F11" i="11"/>
  <c r="E11" i="11"/>
  <c r="F43" i="11"/>
  <c r="P37" i="11"/>
  <c r="O37" i="11"/>
  <c r="N37" i="11"/>
  <c r="L37" i="11"/>
  <c r="M37" i="11"/>
  <c r="AC35" i="11"/>
  <c r="AF35" i="11" s="1"/>
  <c r="AC33" i="11"/>
  <c r="AF33" i="11" s="1"/>
  <c r="AC36" i="11"/>
  <c r="AC52" i="11"/>
  <c r="AF52" i="11" s="1"/>
  <c r="AC26" i="11"/>
  <c r="AE26" i="11" s="1"/>
  <c r="AC34" i="11"/>
  <c r="AC18" i="11"/>
  <c r="AF18" i="11" s="1"/>
  <c r="W60" i="11" l="1"/>
  <c r="W61" i="11" s="1"/>
  <c r="AA60" i="11"/>
  <c r="AA61" i="11" s="1"/>
  <c r="Y60" i="11"/>
  <c r="Y61" i="11" s="1"/>
  <c r="AC49" i="11"/>
  <c r="AF49" i="11" s="1"/>
  <c r="C37" i="10"/>
  <c r="C38" i="10" s="1"/>
  <c r="C39" i="10" s="1"/>
  <c r="AC25" i="11"/>
  <c r="AF25" i="11" s="1"/>
  <c r="AC17" i="11"/>
  <c r="AE17" i="11" s="1"/>
  <c r="X60" i="11"/>
  <c r="X61" i="11" s="1"/>
  <c r="D49" i="11"/>
  <c r="AB60" i="11"/>
  <c r="AB61" i="11" s="1"/>
  <c r="G7" i="11"/>
  <c r="H7" i="11"/>
  <c r="F7" i="11"/>
  <c r="AA62" i="11"/>
  <c r="AA63" i="11" s="1"/>
  <c r="AA64" i="11" s="1"/>
  <c r="AC13" i="11"/>
  <c r="AE13" i="11" s="1"/>
  <c r="V60" i="11"/>
  <c r="V61" i="11" s="1"/>
  <c r="AC27" i="11"/>
  <c r="AE27" i="11" s="1"/>
  <c r="AC15" i="11"/>
  <c r="AC39" i="11"/>
  <c r="AF39" i="11" s="1"/>
  <c r="AC41" i="11"/>
  <c r="AF41" i="11" s="1"/>
  <c r="T60" i="11"/>
  <c r="T61" i="11" s="1"/>
  <c r="AC21" i="11"/>
  <c r="AC29" i="11"/>
  <c r="AC11" i="11"/>
  <c r="AC19" i="11"/>
  <c r="R60" i="11"/>
  <c r="R61" i="11" s="1"/>
  <c r="AC43" i="11"/>
  <c r="AF43" i="11" s="1"/>
  <c r="U60" i="11"/>
  <c r="U61" i="11" s="1"/>
  <c r="Z60" i="11"/>
  <c r="Z61" i="11" s="1"/>
  <c r="AC23" i="11"/>
  <c r="AC31" i="11"/>
  <c r="S60" i="11"/>
  <c r="S61" i="11" s="1"/>
  <c r="AC45" i="11"/>
  <c r="AF45" i="11" s="1"/>
  <c r="AC37" i="11"/>
  <c r="AF37" i="11" s="1"/>
  <c r="AC47" i="11"/>
  <c r="AF47" i="11" s="1"/>
  <c r="AF34" i="11"/>
  <c r="AE34" i="11"/>
  <c r="AF36" i="11"/>
  <c r="AE36" i="11"/>
  <c r="AC58" i="11"/>
  <c r="AF58" i="11" s="1"/>
  <c r="AE18" i="11"/>
  <c r="AF26" i="11"/>
  <c r="AC22" i="11"/>
  <c r="AE22" i="11" s="1"/>
  <c r="AC24" i="11"/>
  <c r="AE24" i="11" s="1"/>
  <c r="AC14" i="11"/>
  <c r="AE14" i="11" s="1"/>
  <c r="AC44" i="11"/>
  <c r="AC10" i="11"/>
  <c r="AE10" i="11" s="1"/>
  <c r="AC40" i="11"/>
  <c r="AC12" i="11"/>
  <c r="AC38" i="11"/>
  <c r="AC46" i="11"/>
  <c r="AF46" i="11" s="1"/>
  <c r="AC28" i="11"/>
  <c r="AC30" i="11"/>
  <c r="AC32" i="11"/>
  <c r="AC48" i="11"/>
  <c r="AF48" i="11" s="1"/>
  <c r="AC16" i="11"/>
  <c r="AC42" i="11"/>
  <c r="AC20" i="11"/>
  <c r="AC54" i="11"/>
  <c r="AF54" i="11" s="1"/>
  <c r="AA65" i="11" l="1"/>
  <c r="E7" i="11"/>
  <c r="AE25" i="11"/>
  <c r="AF17" i="11"/>
  <c r="D39" i="11"/>
  <c r="C61" i="11"/>
  <c r="L9" i="11"/>
  <c r="F9" i="11"/>
  <c r="K9" i="11"/>
  <c r="N9" i="11"/>
  <c r="J9" i="11"/>
  <c r="I9" i="11"/>
  <c r="G9" i="11"/>
  <c r="E9" i="11"/>
  <c r="H9" i="11"/>
  <c r="P9" i="11"/>
  <c r="M9" i="11"/>
  <c r="O9" i="11"/>
  <c r="W62" i="11"/>
  <c r="W63" i="11" s="1"/>
  <c r="W64" i="11" s="1"/>
  <c r="W65" i="11" s="1"/>
  <c r="I57" i="11"/>
  <c r="I62" i="11" s="1"/>
  <c r="I63" i="11" s="1"/>
  <c r="I64" i="11" s="1"/>
  <c r="Q62" i="11"/>
  <c r="C64" i="11"/>
  <c r="P57" i="11"/>
  <c r="P62" i="11" s="1"/>
  <c r="H57" i="11"/>
  <c r="H62" i="11" s="1"/>
  <c r="H63" i="11" s="1"/>
  <c r="H64" i="11" s="1"/>
  <c r="V62" i="11"/>
  <c r="V63" i="11" s="1"/>
  <c r="V64" i="11" s="1"/>
  <c r="V65" i="11" s="1"/>
  <c r="U62" i="11"/>
  <c r="U63" i="11" s="1"/>
  <c r="U64" i="11" s="1"/>
  <c r="U65" i="11" s="1"/>
  <c r="Z62" i="11"/>
  <c r="Z63" i="11" s="1"/>
  <c r="Z64" i="11" s="1"/>
  <c r="Z65" i="11" s="1"/>
  <c r="E57" i="11"/>
  <c r="K57" i="11"/>
  <c r="K62" i="11" s="1"/>
  <c r="K63" i="11" s="1"/>
  <c r="K64" i="11" s="1"/>
  <c r="J57" i="11"/>
  <c r="J62" i="11" s="1"/>
  <c r="J63" i="11" s="1"/>
  <c r="J64" i="11" s="1"/>
  <c r="AB62" i="11"/>
  <c r="AB63" i="11" s="1"/>
  <c r="AB64" i="11" s="1"/>
  <c r="AB65" i="11" s="1"/>
  <c r="X62" i="11"/>
  <c r="X63" i="11" s="1"/>
  <c r="X64" i="11" s="1"/>
  <c r="X65" i="11" s="1"/>
  <c r="T62" i="11"/>
  <c r="T63" i="11" s="1"/>
  <c r="T64" i="11" s="1"/>
  <c r="T65" i="11" s="1"/>
  <c r="F57" i="11"/>
  <c r="F62" i="11" s="1"/>
  <c r="F63" i="11" s="1"/>
  <c r="F64" i="11" s="1"/>
  <c r="M57" i="11"/>
  <c r="M62" i="11" s="1"/>
  <c r="M63" i="11" s="1"/>
  <c r="M64" i="11" s="1"/>
  <c r="Y62" i="11"/>
  <c r="Y63" i="11" s="1"/>
  <c r="Y64" i="11" s="1"/>
  <c r="Y65" i="11" s="1"/>
  <c r="R62" i="11"/>
  <c r="R63" i="11" s="1"/>
  <c r="R64" i="11" s="1"/>
  <c r="R65" i="11" s="1"/>
  <c r="O57" i="11"/>
  <c r="O62" i="11" s="1"/>
  <c r="O63" i="11" s="1"/>
  <c r="O64" i="11" s="1"/>
  <c r="N57" i="11"/>
  <c r="N62" i="11" s="1"/>
  <c r="N63" i="11" s="1"/>
  <c r="N64" i="11" s="1"/>
  <c r="S62" i="11"/>
  <c r="S63" i="11" s="1"/>
  <c r="S64" i="11" s="1"/>
  <c r="S65" i="11" s="1"/>
  <c r="G57" i="11"/>
  <c r="G62" i="11" s="1"/>
  <c r="G63" i="11" s="1"/>
  <c r="G64" i="11" s="1"/>
  <c r="L57" i="11"/>
  <c r="L62" i="11" s="1"/>
  <c r="L63" i="11" s="1"/>
  <c r="L64" i="11" s="1"/>
  <c r="AF13" i="11"/>
  <c r="AF27" i="11"/>
  <c r="AF15" i="11"/>
  <c r="AE15" i="11"/>
  <c r="AE21" i="11"/>
  <c r="AF21" i="11"/>
  <c r="AF11" i="11"/>
  <c r="AE11" i="11"/>
  <c r="AF19" i="11"/>
  <c r="AE19" i="11"/>
  <c r="AF23" i="11"/>
  <c r="AE23" i="11"/>
  <c r="AE29" i="11"/>
  <c r="AF29" i="11"/>
  <c r="AF31" i="11"/>
  <c r="AE31" i="11"/>
  <c r="AF38" i="11"/>
  <c r="AE38" i="11"/>
  <c r="AF40" i="11"/>
  <c r="AE40" i="11"/>
  <c r="AF44" i="11"/>
  <c r="AE44" i="11"/>
  <c r="AF42" i="11"/>
  <c r="AE42" i="11"/>
  <c r="AF10" i="11"/>
  <c r="AF14" i="11"/>
  <c r="AF22" i="11"/>
  <c r="AF24" i="11"/>
  <c r="AF20" i="11"/>
  <c r="AE20" i="11"/>
  <c r="AE28" i="11"/>
  <c r="AF28" i="11"/>
  <c r="AF16" i="11"/>
  <c r="AE16" i="11"/>
  <c r="AE32" i="11"/>
  <c r="AF32" i="11"/>
  <c r="AF30" i="11"/>
  <c r="AE30" i="11"/>
  <c r="AE12" i="11"/>
  <c r="AF12" i="11"/>
  <c r="P63" i="11" l="1"/>
  <c r="P64" i="11" s="1"/>
  <c r="Q63" i="11"/>
  <c r="E62" i="11"/>
  <c r="AC62" i="11" s="1"/>
  <c r="AC9" i="11"/>
  <c r="D57" i="11"/>
  <c r="AC57" i="11"/>
  <c r="AF57" i="11" s="1"/>
  <c r="Q64" i="11" l="1"/>
  <c r="E63" i="11"/>
  <c r="AF62" i="11"/>
  <c r="C34" i="10"/>
  <c r="J55" i="11"/>
  <c r="J59" i="11" s="1"/>
  <c r="AE9" i="11"/>
  <c r="AF9" i="11"/>
  <c r="D28" i="10" l="1"/>
  <c r="D15" i="10"/>
  <c r="D16" i="10"/>
  <c r="D10" i="10"/>
  <c r="D30" i="10"/>
  <c r="D12" i="10"/>
  <c r="D32" i="10"/>
  <c r="D20" i="10"/>
  <c r="D14" i="10"/>
  <c r="D23" i="10"/>
  <c r="D22" i="10"/>
  <c r="D29" i="10"/>
  <c r="D17" i="10"/>
  <c r="D31" i="10"/>
  <c r="D18" i="10"/>
  <c r="D13" i="10"/>
  <c r="D19" i="10"/>
  <c r="D9" i="10"/>
  <c r="D7" i="10"/>
  <c r="D26" i="10"/>
  <c r="D8" i="10"/>
  <c r="D25" i="10"/>
  <c r="D21" i="10"/>
  <c r="D11" i="10"/>
  <c r="D27" i="10"/>
  <c r="D24" i="10"/>
  <c r="AC63" i="11"/>
  <c r="AF63" i="11" s="1"/>
  <c r="E64" i="11"/>
  <c r="C35" i="10"/>
  <c r="C36" i="10" s="1"/>
  <c r="M55" i="11"/>
  <c r="M59" i="11" s="1"/>
  <c r="K55" i="11"/>
  <c r="K59" i="11" s="1"/>
  <c r="H55" i="11"/>
  <c r="H59" i="11" s="1"/>
  <c r="L55" i="11"/>
  <c r="L59" i="11" s="1"/>
  <c r="N55" i="11"/>
  <c r="N59" i="11" s="1"/>
  <c r="F55" i="11"/>
  <c r="F59" i="11" s="1"/>
  <c r="G55" i="11"/>
  <c r="G59" i="11" s="1"/>
  <c r="D55" i="11"/>
  <c r="P55" i="11"/>
  <c r="P59" i="11" s="1"/>
  <c r="O55" i="11"/>
  <c r="O59" i="11" s="1"/>
  <c r="I55" i="11"/>
  <c r="I59" i="11" s="1"/>
  <c r="E55" i="11"/>
  <c r="E59" i="11" s="1"/>
  <c r="E60" i="11" s="1"/>
  <c r="D9" i="11"/>
  <c r="D43" i="11"/>
  <c r="D19" i="11"/>
  <c r="D17" i="11"/>
  <c r="D33" i="11"/>
  <c r="D25" i="11"/>
  <c r="D41" i="11"/>
  <c r="D13" i="11"/>
  <c r="D47" i="11"/>
  <c r="D37" i="11"/>
  <c r="D53" i="11"/>
  <c r="D21" i="11"/>
  <c r="D35" i="11"/>
  <c r="D23" i="11"/>
  <c r="D51" i="11"/>
  <c r="D45" i="11"/>
  <c r="D31" i="11"/>
  <c r="D7" i="11"/>
  <c r="D11" i="11"/>
  <c r="D15" i="11"/>
  <c r="D29" i="11"/>
  <c r="D27" i="11"/>
  <c r="AC56" i="11"/>
  <c r="AF56" i="11" s="1"/>
  <c r="AC59" i="11" l="1"/>
  <c r="AC64" i="11"/>
  <c r="AF64" i="11" s="1"/>
  <c r="N60" i="11"/>
  <c r="N61" i="11" s="1"/>
  <c r="N65" i="11" s="1"/>
  <c r="L60" i="11"/>
  <c r="L61" i="11" s="1"/>
  <c r="L65" i="11" s="1"/>
  <c r="O60" i="11"/>
  <c r="O61" i="11" s="1"/>
  <c r="O65" i="11" s="1"/>
  <c r="P60" i="11"/>
  <c r="P61" i="11" s="1"/>
  <c r="P65" i="11" s="1"/>
  <c r="K60" i="11"/>
  <c r="K61" i="11" s="1"/>
  <c r="K65" i="11" s="1"/>
  <c r="M60" i="11"/>
  <c r="M61" i="11" s="1"/>
  <c r="M65" i="11" s="1"/>
  <c r="Q60" i="11"/>
  <c r="Q61" i="11" s="1"/>
  <c r="Q65" i="11" s="1"/>
  <c r="C40" i="10"/>
  <c r="AC55" i="11"/>
  <c r="AF55" i="11" s="1"/>
  <c r="E61" i="11" l="1"/>
  <c r="E65" i="11" l="1"/>
  <c r="E66" i="11" s="1"/>
  <c r="I60" i="11"/>
  <c r="H60" i="11"/>
  <c r="G60" i="11" l="1"/>
  <c r="G61" i="11" s="1"/>
  <c r="G65" i="11" s="1"/>
  <c r="J60" i="11"/>
  <c r="J61" i="11" s="1"/>
  <c r="J65" i="11" s="1"/>
  <c r="H61" i="11"/>
  <c r="H65" i="11" s="1"/>
  <c r="I61" i="11"/>
  <c r="I65" i="11" s="1"/>
  <c r="AC8" i="11"/>
  <c r="AF8" i="11" s="1"/>
  <c r="AC7" i="11"/>
  <c r="F60" i="11"/>
  <c r="AC60" i="11" l="1"/>
  <c r="AF60" i="11" s="1"/>
  <c r="AE7" i="11"/>
  <c r="AF59" i="11"/>
  <c r="AE8" i="11"/>
  <c r="AF7" i="11"/>
  <c r="F61" i="11"/>
  <c r="F65" i="11" l="1"/>
  <c r="AC65" i="11" s="1"/>
  <c r="AC61" i="11"/>
  <c r="AF61" i="11" s="1"/>
  <c r="F66" i="11" l="1"/>
  <c r="G66" i="11" s="1"/>
  <c r="H66" i="11" s="1"/>
  <c r="I66" i="11" s="1"/>
  <c r="J66" i="11" s="1"/>
  <c r="K66" i="11" s="1"/>
  <c r="L66" i="11" s="1"/>
  <c r="M66" i="11" s="1"/>
  <c r="N66" i="11" s="1"/>
  <c r="O66" i="11" s="1"/>
  <c r="P66" i="11" s="1"/>
  <c r="Q66" i="11" s="1"/>
  <c r="R66" i="11" s="1"/>
  <c r="S66" i="11" s="1"/>
  <c r="T66" i="11" s="1"/>
  <c r="U66" i="11" s="1"/>
  <c r="V66" i="11" s="1"/>
  <c r="W66" i="11" s="1"/>
  <c r="X66" i="11" s="1"/>
  <c r="Y66" i="11" s="1"/>
  <c r="Z66" i="11" s="1"/>
  <c r="AA66" i="11" s="1"/>
  <c r="AB66" i="11" s="1"/>
</calcChain>
</file>

<file path=xl/sharedStrings.xml><?xml version="1.0" encoding="utf-8"?>
<sst xmlns="http://schemas.openxmlformats.org/spreadsheetml/2006/main" count="680" uniqueCount="549">
  <si>
    <t>SERVIÇO TÉCNICO ESPECIALIZADO</t>
  </si>
  <si>
    <t>un</t>
  </si>
  <si>
    <t>01.17.031</t>
  </si>
  <si>
    <t>Projeto executivo de arquitetura em formato A1</t>
  </si>
  <si>
    <t>01.17.041</t>
  </si>
  <si>
    <t>Projeto executivo de arquitetura em formato A0</t>
  </si>
  <si>
    <t>01.23.030</t>
  </si>
  <si>
    <t>Preparo de ponte de aderência com adesivo a base de epóxi</t>
  </si>
  <si>
    <t>01.23.100</t>
  </si>
  <si>
    <t>01.23.200</t>
  </si>
  <si>
    <t>01.23.254</t>
  </si>
  <si>
    <t>Furação de 1" em concreto armado</t>
  </si>
  <si>
    <t>01.23.260</t>
  </si>
  <si>
    <t>Furação de 2"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</si>
  <si>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</si>
  <si>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</si>
  <si>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</si>
  <si>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</si>
  <si>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</si>
  <si>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</si>
  <si>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</si>
  <si>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</si>
  <si>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02.01.021</t>
  </si>
  <si>
    <t>Construção provisória em madeira - fornecimento e montagem</t>
  </si>
  <si>
    <t>02.01.200</t>
  </si>
  <si>
    <t>Desmobilização de construção provisória</t>
  </si>
  <si>
    <t>02.03.030</t>
  </si>
  <si>
    <t>Proteção de superfícies em geral com plástico bolha</t>
  </si>
  <si>
    <t>02.03.080</t>
  </si>
  <si>
    <t>Fechamento provisório de vãos em chapa de madeira compensada</t>
  </si>
  <si>
    <t>02.03.240</t>
  </si>
  <si>
    <t>Proteção de piso com tecido de aniagem e gesso</t>
  </si>
  <si>
    <t>02.03.500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</si>
  <si>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</si>
  <si>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</si>
  <si>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</si>
  <si>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</si>
  <si>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02.05.202</t>
  </si>
  <si>
    <t>Andaime torre metálico (1,5 x 1,5 m) com piso metálico</t>
  </si>
  <si>
    <t>02.08.020</t>
  </si>
  <si>
    <t>Placa de identificação para obra</t>
  </si>
  <si>
    <t>DEMOLIÇÃO SEM REAPROVEITAMENTO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</si>
  <si>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</si>
  <si>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</si>
  <si>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</si>
  <si>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</si>
  <si>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</si>
  <si>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03.02.040</t>
  </si>
  <si>
    <t>Demolição manual de alvenaria de elevação ou elemento vazado, incluindo revestimento</t>
  </si>
  <si>
    <t>03.04.020</t>
  </si>
  <si>
    <t>Demolição manual de revestimento cerâmico, incluindo a base</t>
  </si>
  <si>
    <t>03.05.020</t>
  </si>
  <si>
    <t>Demolição manual de revestimento sintético, incluindo a base</t>
  </si>
  <si>
    <t>03.10.140</t>
  </si>
  <si>
    <t>Remoção de pintura em massa com lixamento</t>
  </si>
  <si>
    <t>RETIRADA COM PROVÁVEL REAPROVEITAMENTO</t>
  </si>
  <si>
    <t>04.02.110</t>
  </si>
  <si>
    <t>Retirada de estrutura em madeira pontaletada - telhas perfil qualquer</t>
  </si>
  <si>
    <t>04.02.140</t>
  </si>
  <si>
    <t>Retirada de estrutura metálica</t>
  </si>
  <si>
    <t>04.03.040</t>
  </si>
  <si>
    <t>Retirada de telhamento perfil e material qualquer, exceto barro</t>
  </si>
  <si>
    <t>04.03.080</t>
  </si>
  <si>
    <t>Retirada de cumeeira, espigão ou rufo perfil qualquer</t>
  </si>
  <si>
    <t>04.04.010</t>
  </si>
  <si>
    <t>Retirada de revestimento em pedra, granito ou mármore, em parede ou fachada</t>
  </si>
  <si>
    <t>04.04.030</t>
  </si>
  <si>
    <t>Retirada de soleira ou peitoril em pedra, granito ou mármore</t>
  </si>
  <si>
    <t>04.07.020</t>
  </si>
  <si>
    <t>Retirada de forro qualquer em placas ou tiras fixadas</t>
  </si>
  <si>
    <t>04.09.020</t>
  </si>
  <si>
    <t>Retirada de esquadria metálica em geral</t>
  </si>
  <si>
    <t>04.30.040</t>
  </si>
  <si>
    <t>Remoção de condutor aparente</t>
  </si>
  <si>
    <t>05.07.040</t>
  </si>
  <si>
    <t>05.08.140</t>
  </si>
  <si>
    <t>Transporte de entulho, para distâncias superiores ao 20° km</t>
  </si>
  <si>
    <t>05.08.220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</si>
  <si>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</si>
  <si>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</si>
  <si>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</si>
  <si>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</si>
  <si>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06.11.040</t>
  </si>
  <si>
    <t>Reaterro manual apiloado sem controle de compactação</t>
  </si>
  <si>
    <t>08.02.050</t>
  </si>
  <si>
    <t>Cimbramento tubular metálico</t>
  </si>
  <si>
    <t>08.02.060</t>
  </si>
  <si>
    <t>Montagem e desmontagem de cimbramento tubular metálico</t>
  </si>
  <si>
    <t>FORMA</t>
  </si>
  <si>
    <t>09.01.020</t>
  </si>
  <si>
    <t>Forma em madeira comum para fundação</t>
  </si>
  <si>
    <t>09.02.020</t>
  </si>
  <si>
    <t>Forma plana em compensado para estrutura convencional</t>
  </si>
  <si>
    <t>10.01.040</t>
  </si>
  <si>
    <t>Armadura em barra de aço CA-50 (A ou B) fyk = 500 MPa</t>
  </si>
  <si>
    <t>10.01.060</t>
  </si>
  <si>
    <t>Armadura em barra de aço CA-60 (A ou B) fyk = 600 MPa</t>
  </si>
  <si>
    <t>10.02.020</t>
  </si>
  <si>
    <t>Armadura em tela soldada de aço</t>
  </si>
  <si>
    <t>11.01.290</t>
  </si>
  <si>
    <t>Concreto usinado, fck = 25 MPa - para bombeamento</t>
  </si>
  <si>
    <t>11.01.321</t>
  </si>
  <si>
    <t>Concreto usinado, fck = 35 MPa - para bombeamento</t>
  </si>
  <si>
    <t>11.16.080</t>
  </si>
  <si>
    <t>Lançamento e adensamento de concreto ou massa por bombeamento</t>
  </si>
  <si>
    <t>11.18.040</t>
  </si>
  <si>
    <t>Lastro de pedra britada</t>
  </si>
  <si>
    <t>13.01.150</t>
  </si>
  <si>
    <t>ALVENARIA E ELEMENTO DIVISOR</t>
  </si>
  <si>
    <t>14.02.040</t>
  </si>
  <si>
    <t>Alvenaria de elevação de 1 tijolo maciço comum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</si>
  <si>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</si>
  <si>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</si>
  <si>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</si>
  <si>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</si>
  <si>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14.40.090</t>
  </si>
  <si>
    <t>Tela galvanizada para fixação de alvenaria com dimensão de 12x50cm</t>
  </si>
  <si>
    <t>15.03.030</t>
  </si>
  <si>
    <t>Fornecimento e montagem de estrutura em aço ASTM-A36, sem pintura</t>
  </si>
  <si>
    <t>16.33.062</t>
  </si>
  <si>
    <t>Calha, rufo, afins em chapa galvanizada nº 24 - corte 1,00 m</t>
  </si>
  <si>
    <t>REVESTIMENTO EM MASSA OU FUNDIDO NO LOCAL</t>
  </si>
  <si>
    <t>17.01.060</t>
  </si>
  <si>
    <t>Regularização de piso com nata de cimento e bianco</t>
  </si>
  <si>
    <t>17.01.120</t>
  </si>
  <si>
    <t>Argamassa de cimento e areia traço 1:3, com adesivo acrílico</t>
  </si>
  <si>
    <t>17.02.020</t>
  </si>
  <si>
    <t>Chapisco</t>
  </si>
  <si>
    <t>17.02.140</t>
  </si>
  <si>
    <t>Emboço desempenado com espuma de poliéster</t>
  </si>
  <si>
    <t>17.10</t>
  </si>
  <si>
    <t>17.12</t>
  </si>
  <si>
    <t>REVESTIMENTO CERÂMICO</t>
  </si>
  <si>
    <t>18.08.042</t>
  </si>
  <si>
    <t>18.08.062</t>
  </si>
  <si>
    <t>18.11.052</t>
  </si>
  <si>
    <t>REVESTIMENTO EM PEDRA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</si>
  <si>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</si>
  <si>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</si>
  <si>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</si>
  <si>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</si>
  <si>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</si>
  <si>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22.02.100</t>
  </si>
  <si>
    <t>25.01.040</t>
  </si>
  <si>
    <t>Caixilho em alumínio basculante, sob medida</t>
  </si>
  <si>
    <t>25.01.450</t>
  </si>
  <si>
    <t>Caixilho em alumínio para pele de vidro, tipo fachada</t>
  </si>
  <si>
    <t>26.01.169</t>
  </si>
  <si>
    <t>Vidro liso laminado incolor de 8 mm</t>
  </si>
  <si>
    <t>26.01.230</t>
  </si>
  <si>
    <t>Vidro fantasia de 3/4 mm</t>
  </si>
  <si>
    <t>29.01.230</t>
  </si>
  <si>
    <t>Cantoneira e perfis em ferro</t>
  </si>
  <si>
    <t>32.06.231</t>
  </si>
  <si>
    <t>Película de controle solar refletiva na cor prata, para aplicação em vidros</t>
  </si>
  <si>
    <t>32.15.080</t>
  </si>
  <si>
    <t>32.16.010</t>
  </si>
  <si>
    <t>Impermeabilização em pintura de asfalto oxidado com solventes orgânicos, sobre massa</t>
  </si>
  <si>
    <t>33.02.060</t>
  </si>
  <si>
    <t>Massa corrida a base de PVA</t>
  </si>
  <si>
    <t>33.02.080</t>
  </si>
  <si>
    <t>Massa corrida à base de resina acrílica</t>
  </si>
  <si>
    <t>33.07.140</t>
  </si>
  <si>
    <t>Pintura com esmalte alquídico em estrutura metálica</t>
  </si>
  <si>
    <t>33.10.010</t>
  </si>
  <si>
    <t>Tinta látex antimofo em massa, inclusive preparo</t>
  </si>
  <si>
    <t>33.10.050</t>
  </si>
  <si>
    <t>Tinta acrílica em massa, inclusive preparo</t>
  </si>
  <si>
    <t>QUADRO E PAINEL PARA ENERGIA ELÉTRICA E TELEFONIA</t>
  </si>
  <si>
    <t>37.03.250</t>
  </si>
  <si>
    <t>37.06.014</t>
  </si>
  <si>
    <t>Painel autoportante em chapa de aço, com proteção mínima IP 54 - sem componentes</t>
  </si>
  <si>
    <t>37.10.010</t>
  </si>
  <si>
    <t>Barramento de cobre nu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</si>
  <si>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</si>
  <si>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</si>
  <si>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</si>
  <si>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</si>
  <si>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</si>
  <si>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</si>
  <si>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</si>
  <si>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</si>
  <si>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37.13.700</t>
  </si>
  <si>
    <t>37.13.930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</si>
  <si>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</si>
  <si>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</si>
  <si>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</si>
  <si>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</si>
  <si>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</si>
  <si>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</si>
  <si>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</si>
  <si>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</si>
  <si>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</si>
  <si>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</si>
  <si>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</si>
  <si>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</si>
  <si>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</si>
  <si>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</si>
  <si>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</si>
  <si>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</si>
  <si>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37.25.110</t>
  </si>
  <si>
    <t>37.25.210</t>
  </si>
  <si>
    <t>TUBULAÇÃO E CONDUTOR PARA ENERGIA ELÉTRICA E TELEFONIA BÁSICA</t>
  </si>
  <si>
    <t>38.01.060</t>
  </si>
  <si>
    <t>Eletroduto de PVC rígido roscável de 1´ - com acessórios</t>
  </si>
  <si>
    <t>38.01.140</t>
  </si>
  <si>
    <t>Eletroduto de PVC rígido roscável de 2 1/2´ - com acessórios</t>
  </si>
  <si>
    <t>38.01.180</t>
  </si>
  <si>
    <t>Eletroduto de PVC rígido roscável de 4´ - com acessórios</t>
  </si>
  <si>
    <t>CONDUTOR E ENFIAÇÃO DE ENERGIA ELÉTRICA E TELEFONIA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</si>
  <si>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</si>
  <si>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</si>
  <si>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</si>
  <si>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</si>
  <si>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</si>
  <si>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</si>
  <si>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39.10.050</t>
  </si>
  <si>
    <t>Terminal de compressão para cabo de 2,5 mm²</t>
  </si>
  <si>
    <t>39.10.060</t>
  </si>
  <si>
    <t>Terminal de pressão/compressão para cabo de 6 até 10 mm²</t>
  </si>
  <si>
    <t>39.10.160</t>
  </si>
  <si>
    <t>Terminal de pressão/compressão para cabo de 50 mm²</t>
  </si>
  <si>
    <t>39.10.240</t>
  </si>
  <si>
    <t>Terminal de pressão/compressão para cabo de 95 mm²</t>
  </si>
  <si>
    <t>39.21.090</t>
  </si>
  <si>
    <t>Cabo de cobre flexível de 50 mm², isolamento 0,6/1kV - isolação HEPR 90°C</t>
  </si>
  <si>
    <t>39.21.110</t>
  </si>
  <si>
    <t>Cabo de cobre flexível de 95 mm², isolamento 0,6/1kV - isolação HEPR 90°C</t>
  </si>
  <si>
    <t>DISTRIBUIÇÃO DE FORÇA E COMANDO DE ENERGIA ELÉTRICA E TELEFONIA</t>
  </si>
  <si>
    <t>40.01.020</t>
  </si>
  <si>
    <t>Caixa de ferro estampada 4´ x 2´</t>
  </si>
  <si>
    <t>40.02.010</t>
  </si>
  <si>
    <t>Caixa de tomada em alumínio para piso 4´ x 4´</t>
  </si>
  <si>
    <t>40.02.100</t>
  </si>
  <si>
    <t>Caixa de passagem em chapa, com tampa parafusada, 400 x 400 x 150 mm</t>
  </si>
  <si>
    <t>ILUMINAÇÃO</t>
  </si>
  <si>
    <t>41.02.562</t>
  </si>
  <si>
    <t>Lâmpada LED tubular T8 com base G13, de 3400 até 4000 Im - 36 a 40W</t>
  </si>
  <si>
    <t>41.14.020</t>
  </si>
  <si>
    <t>46.01.050</t>
  </si>
  <si>
    <t>Tubo de PVC rígido soldável marrom, DN= 50 mm, (1 1/2´), inclusive conexões</t>
  </si>
  <si>
    <t>46.03.050</t>
  </si>
  <si>
    <t>47.02.050</t>
  </si>
  <si>
    <t>Registro de gaveta em latão fundido cromado com canopla, DN= 1 1/2´ - linha especial</t>
  </si>
  <si>
    <t>LIMPEZA E ARREMATE</t>
  </si>
  <si>
    <t>55.01.020</t>
  </si>
  <si>
    <t>Limpeza final da obra</t>
  </si>
  <si>
    <t>TELEFONIA, LÓGICA E TRANSMISSÃO DE DADOS, EQUIPAMENTOS E SISTEMA</t>
  </si>
  <si>
    <t>69.06.220</t>
  </si>
  <si>
    <t>Quant</t>
  </si>
  <si>
    <t>ACESSÓRIOS PARA FIXAÇÃO</t>
  </si>
  <si>
    <t>BDI-SERVIÇOS</t>
  </si>
  <si>
    <t>%</t>
  </si>
  <si>
    <t>TOTAL EQUIPAMENTOS</t>
  </si>
  <si>
    <t>TOTAL EQUIPAMENTOS COM BDI</t>
  </si>
  <si>
    <t>INÍCIO, APOIO DA OBRA</t>
  </si>
  <si>
    <t xml:space="preserve">ARMADURA </t>
  </si>
  <si>
    <t>FORRO</t>
  </si>
  <si>
    <t>vb</t>
  </si>
  <si>
    <t>1.1</t>
  </si>
  <si>
    <t>1.2</t>
  </si>
  <si>
    <t>1.3</t>
  </si>
  <si>
    <t>1.4</t>
  </si>
  <si>
    <t>1.5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</si>
  <si>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</si>
  <si>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</si>
  <si>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</si>
  <si>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</si>
  <si>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</si>
  <si>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</si>
  <si>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</si>
  <si>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</si>
  <si>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</si>
  <si>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</si>
  <si>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</si>
  <si>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</si>
  <si>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</si>
  <si>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</si>
  <si>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</si>
  <si>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</si>
  <si>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</si>
  <si>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3.5</t>
  </si>
  <si>
    <t>4.2</t>
  </si>
  <si>
    <t>4.4</t>
  </si>
  <si>
    <t>3.3</t>
  </si>
  <si>
    <t>3.4</t>
  </si>
  <si>
    <t>3.6</t>
  </si>
  <si>
    <t>4.1</t>
  </si>
  <si>
    <t>4.3</t>
  </si>
  <si>
    <t>5.1</t>
  </si>
  <si>
    <t>5.2</t>
  </si>
  <si>
    <t>5.3</t>
  </si>
  <si>
    <t>6.1</t>
  </si>
  <si>
    <t>8.1</t>
  </si>
  <si>
    <t>7.1</t>
  </si>
  <si>
    <t>7.2</t>
  </si>
  <si>
    <t>7.3</t>
  </si>
  <si>
    <t>8.2</t>
  </si>
  <si>
    <t>9.1</t>
  </si>
  <si>
    <t>9.2</t>
  </si>
  <si>
    <t>10.1</t>
  </si>
  <si>
    <t>10.2</t>
  </si>
  <si>
    <t>11.1</t>
  </si>
  <si>
    <t>11.2</t>
  </si>
  <si>
    <t>11.3</t>
  </si>
  <si>
    <t>11.4</t>
  </si>
  <si>
    <t>12.1</t>
  </si>
  <si>
    <t>14.1</t>
  </si>
  <si>
    <t>20.2</t>
  </si>
  <si>
    <t>12.2</t>
  </si>
  <si>
    <t>13.1</t>
  </si>
  <si>
    <t>13.2</t>
  </si>
  <si>
    <t>15.1</t>
  </si>
  <si>
    <t>15.2</t>
  </si>
  <si>
    <t>16.1</t>
  </si>
  <si>
    <t>19.1</t>
  </si>
  <si>
    <t>18.1</t>
  </si>
  <si>
    <t>16.2</t>
  </si>
  <si>
    <t>16.3</t>
  </si>
  <si>
    <t>16.4</t>
  </si>
  <si>
    <t>16.5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</si>
  <si>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</si>
  <si>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</si>
  <si>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</si>
  <si>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</si>
  <si>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</si>
  <si>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</si>
  <si>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</si>
  <si>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</si>
  <si>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</si>
  <si>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17.11</t>
  </si>
  <si>
    <t>17.13</t>
  </si>
  <si>
    <t>17.14</t>
  </si>
  <si>
    <t>17.15</t>
  </si>
  <si>
    <t>17.16</t>
  </si>
  <si>
    <t>17.17</t>
  </si>
  <si>
    <t>17.18</t>
  </si>
  <si>
    <t>17.19</t>
  </si>
  <si>
    <t>18.2</t>
  </si>
  <si>
    <t>18.3</t>
  </si>
  <si>
    <t>19.2</t>
  </si>
  <si>
    <t>19.3</t>
  </si>
  <si>
    <t>19.4</t>
  </si>
  <si>
    <t>19.5</t>
  </si>
  <si>
    <t>19.6</t>
  </si>
  <si>
    <t>19.7</t>
  </si>
  <si>
    <t>19.8</t>
  </si>
  <si>
    <t>19.9</t>
  </si>
  <si>
    <t>20.1</t>
  </si>
  <si>
    <t>20.3</t>
  </si>
  <si>
    <t>21.1</t>
  </si>
  <si>
    <t>21.2</t>
  </si>
  <si>
    <t>22.1</t>
  </si>
  <si>
    <t>23.1</t>
  </si>
  <si>
    <t xml:space="preserve">Item </t>
  </si>
  <si>
    <t>Descrição dos Serviços</t>
  </si>
  <si>
    <t>Valor Total</t>
  </si>
  <si>
    <t>TOTAL</t>
  </si>
  <si>
    <t>ITEM</t>
  </si>
  <si>
    <t>DESCRIÇÃO DOS SERVIÇOS</t>
  </si>
  <si>
    <t>CONTRATO</t>
  </si>
  <si>
    <t>VALOR  REALIZADO</t>
  </si>
  <si>
    <t xml:space="preserve"> 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</si>
  <si>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</si>
  <si>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</si>
  <si>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</si>
  <si>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</si>
  <si>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</si>
  <si>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</si>
  <si>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</si>
  <si>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</si>
  <si>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</si>
  <si>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</si>
  <si>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</si>
  <si>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</si>
  <si>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</si>
  <si>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</si>
  <si>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</si>
  <si>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</si>
  <si>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</si>
  <si>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</si>
  <si>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</si>
  <si>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</si>
  <si>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</si>
  <si>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</si>
  <si>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</si>
  <si>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</si>
  <si>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 xml:space="preserve">RESUMO PLANILHA </t>
  </si>
  <si>
    <t>VALOR TOTAL REALIZADO MÊS</t>
  </si>
  <si>
    <t>25.1</t>
  </si>
  <si>
    <t>EQUIPAMENTO TRANSPORTE VERTICAL</t>
  </si>
  <si>
    <t>UN</t>
  </si>
  <si>
    <t>TX</t>
  </si>
  <si>
    <t>M2</t>
  </si>
  <si>
    <t>M</t>
  </si>
  <si>
    <t>M3</t>
  </si>
  <si>
    <t>CJ</t>
  </si>
  <si>
    <t>MXMES</t>
  </si>
  <si>
    <t>KG</t>
  </si>
  <si>
    <t>M3XKM</t>
  </si>
  <si>
    <t>M3MES</t>
  </si>
  <si>
    <t>15.3</t>
  </si>
  <si>
    <t>15.4</t>
  </si>
  <si>
    <t>GL</t>
  </si>
  <si>
    <t>Item</t>
  </si>
  <si>
    <t>Código</t>
  </si>
  <si>
    <t>Descrição</t>
  </si>
  <si>
    <t>Unidad</t>
  </si>
  <si>
    <t>Preço unit</t>
  </si>
  <si>
    <t>Preço total</t>
  </si>
  <si>
    <t>Obra: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</si>
  <si>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</si>
  <si>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</si>
  <si>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</si>
  <si>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</si>
  <si>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</si>
  <si>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</si>
  <si>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</si>
  <si>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</si>
  <si>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</si>
  <si>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</si>
  <si>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</si>
  <si>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</si>
  <si>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</si>
  <si>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</si>
  <si>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</si>
  <si>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</si>
  <si>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17.0</t>
  </si>
  <si>
    <t>18.0</t>
  </si>
  <si>
    <t>19.0</t>
  </si>
  <si>
    <t>20.0</t>
  </si>
  <si>
    <t>21.0</t>
  </si>
  <si>
    <t>22.0</t>
  </si>
  <si>
    <t>23.0</t>
  </si>
  <si>
    <t>24.0</t>
  </si>
  <si>
    <t>25.0</t>
  </si>
  <si>
    <t>com002</t>
  </si>
  <si>
    <t>com001</t>
  </si>
  <si>
    <t>mês</t>
  </si>
  <si>
    <t>1.6</t>
  </si>
  <si>
    <t>Demolição de concreto armado com preservação de armadura, para reforço e recuperação estrutural</t>
  </si>
  <si>
    <t>Taxa de mobilização e desmobilização de equipamentos para execução de perfuração em concreto</t>
  </si>
  <si>
    <t>Proteção em madeira e lona plástica para equipamento mecânico ou informática - para obras de reforma</t>
  </si>
  <si>
    <t>Demolição mecanizada de concreto armado, inclusive fragmentação, carregamento, transporte até 1 quilômetro e descarregamento</t>
  </si>
  <si>
    <t>Remoção de entulho separado de obra com caçamba metálica - terra, alvenaria, concreto, argamassa, madeira, papel, plástico ou metal</t>
  </si>
  <si>
    <t>Carregamento mecanizado de entulho fragmentado, com caminhão à disposição dentro da obra, até o raio de 1 km</t>
  </si>
  <si>
    <t>Laje pré-fabricada mista vigota treliçada/lajota cerâmica - LT 16 (12+4) e capa com concreto de 25 MPa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</si>
  <si>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</si>
  <si>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</si>
  <si>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Revestimento em placa cerâmica esmaltada, tipo monoporosa, retangular, assentado e rejuntado com argamassa industrializada</t>
  </si>
  <si>
    <t>Peitoril e/ou soleira em granito, espessura de 2 cm e largura de 21 cm até 30 cm, acabamento polido</t>
  </si>
  <si>
    <t>Forro em painéis de gesso acartonado, acabamento liso com película em PVC - 625mm x 1250mm, espessura de 9,5mm, removível</t>
  </si>
  <si>
    <t>Impermeabilização em manta asfáltica tipo III-B, espessura de 3 mm, face exposta em geotêxtil, com membrana acrílica</t>
  </si>
  <si>
    <t>Quadro de distribuição universal de embutir, para disjuntores 70 DIN / 50 Bolt-on - 225 A - sem componentes</t>
  </si>
  <si>
    <t>Disjuntor série universal, em caixa moldada, térmico e magnético fixos, bipolar 480/600 V, corrente de 125 A</t>
  </si>
  <si>
    <t>Disjuntor em caixa moldada, térmico ajustável e magnético fixo, tripolar 2500/1200 V, faixa de ajuste de 2000 até 2500 A</t>
  </si>
  <si>
    <t>Disjuntor em caixa moldada tripolar, térmico e magnético fixos, tensão de isolamento 415/690V, de 175A a 250A</t>
  </si>
  <si>
    <t>Disjuntor em caixa moldada bipolar, térmico e magnético fixos - 600 V, de 150 A para 120/240 Vca - 25 KA e para 380/440 Vca - 18 KA</t>
  </si>
  <si>
    <t>Luminária retangular de embutir tipo calha fechada, com difusor plano, para 2 lâmpadas fluorescentes tubulares de 28 W/32 W/36 W/54 W</t>
  </si>
  <si>
    <t>Tubo de PVC rígido PxB com virola e anel de borracha, linha esgoto série reforçada ´R´, DN= 100 mm, inclusive conexões</t>
  </si>
  <si>
    <t>Sistema ininterrupto de energia, trifásico on line de 80 kVA (220/127 V), com autonomia de 15 minutos</t>
  </si>
  <si>
    <t>1.10</t>
  </si>
  <si>
    <t>com003</t>
  </si>
  <si>
    <t>Adequação, montagem e reforma das casas de máquinas (montagem, bases, reforços, etc.)</t>
  </si>
  <si>
    <t>com004</t>
  </si>
  <si>
    <t>Data book / As Built</t>
  </si>
  <si>
    <t>1.11</t>
  </si>
  <si>
    <t>com005</t>
  </si>
  <si>
    <t>com006</t>
  </si>
  <si>
    <t>Furação para 50mm x 200mm em concreto armado, inclusive colagem de armadura (para 45mm)</t>
  </si>
  <si>
    <t>Furação para 25mm x 200mm em concreto armado, inclusive colagem de armadura (para 20mm)</t>
  </si>
  <si>
    <t>com007</t>
  </si>
  <si>
    <t>Apoio de obra para furação e chumbamento químico (ganchos e outros que não sejam furos simples)</t>
  </si>
  <si>
    <t>com008</t>
  </si>
  <si>
    <t>Transporte de elevador (frete) e armazenamento dos equipamentos</t>
  </si>
  <si>
    <t>15.5</t>
  </si>
  <si>
    <t>15.6</t>
  </si>
  <si>
    <t>Administração Local - Acórdão 2622/2013 - TCU Plenário (a ser pago conforme execução da obra)</t>
  </si>
  <si>
    <t>Manutenção dos elevadores com fabricante ou autorizado do fabricante do elevador</t>
  </si>
  <si>
    <t>Corte de peças, carga, transporte e descarga dos elevadores antigos (cabine, trilhos e todas as peças que não serão mais utilizadas). Da unidade até depósito do Fundo Social de Solidariedade do Estado de São Paulo (depósito atualmente fica no bairro de Jaguaré - São Paulo / SP)</t>
  </si>
  <si>
    <t>com009</t>
  </si>
  <si>
    <t>ADMINISTRAÇÃO LOCAL</t>
  </si>
  <si>
    <t>Elevador tipo carro leito frequence dayne 1200 kg 4 paradas, conforme termo de referência.</t>
  </si>
  <si>
    <t>com010</t>
  </si>
  <si>
    <t>Relocação de telefone público (retirada do aprelho tipo orelhão, readequação do cabeamento, reinstalação do aparelho)</t>
  </si>
  <si>
    <t>4.5</t>
  </si>
  <si>
    <t>4.6</t>
  </si>
  <si>
    <t>4.7</t>
  </si>
  <si>
    <t>4.8</t>
  </si>
  <si>
    <t>4.9</t>
  </si>
  <si>
    <t>4.10</t>
  </si>
  <si>
    <t>TRANSPORTE E ESCAVAÇÃO</t>
  </si>
  <si>
    <t>5.4</t>
  </si>
  <si>
    <t>5.5</t>
  </si>
  <si>
    <t>5.6</t>
  </si>
  <si>
    <t>6.2</t>
  </si>
  <si>
    <t>8.3</t>
  </si>
  <si>
    <t>5.7</t>
  </si>
  <si>
    <t>16.6</t>
  </si>
  <si>
    <t>9.3</t>
  </si>
  <si>
    <t>CONCRETO E LAJE</t>
  </si>
  <si>
    <t>8.4</t>
  </si>
  <si>
    <t>8.5</t>
  </si>
  <si>
    <t>8.6</t>
  </si>
  <si>
    <t>PINTURA E IMPERMEABILIZAÇÃO</t>
  </si>
  <si>
    <t>16.7</t>
  </si>
  <si>
    <t>ESTRUTURA EM FERRO + PELE</t>
  </si>
  <si>
    <t>10.3</t>
  </si>
  <si>
    <t>10.4</t>
  </si>
  <si>
    <t>10.5</t>
  </si>
  <si>
    <t>9.4</t>
  </si>
  <si>
    <t>13.3</t>
  </si>
  <si>
    <t>10.6</t>
  </si>
  <si>
    <t>10.7</t>
  </si>
  <si>
    <t>3.7</t>
  </si>
  <si>
    <t>10.8</t>
  </si>
  <si>
    <t>Hidráulica</t>
  </si>
  <si>
    <t>24.1</t>
  </si>
  <si>
    <t>26.0</t>
  </si>
  <si>
    <t>26.1</t>
  </si>
  <si>
    <t>26.2</t>
  </si>
  <si>
    <t>26.3</t>
  </si>
  <si>
    <t>22.2</t>
  </si>
  <si>
    <t>22.3</t>
  </si>
  <si>
    <t>Elevador tipo carro leito frequence dayne 600 kg 3 paradas, conforme memorial e projeto gráfico.</t>
  </si>
  <si>
    <t>TOTAL OBRA REFORMA</t>
  </si>
  <si>
    <t>Total Obra</t>
  </si>
  <si>
    <t>Total Equipamento</t>
  </si>
  <si>
    <t>TOTAL OBRAS COM BDI</t>
  </si>
  <si>
    <t>Total obra com BDI</t>
  </si>
  <si>
    <t>Total equipamento com BDI</t>
  </si>
  <si>
    <t>Total (obra+equipamento) com BDI</t>
  </si>
  <si>
    <t>TOTAL Obra + Equipamentos + BDI</t>
  </si>
  <si>
    <t>Total acumulado</t>
  </si>
  <si>
    <t>TOTAL Obras + BDI</t>
  </si>
  <si>
    <t>TOTAL equipamentos + BDI</t>
  </si>
  <si>
    <t>Obs. O item de manutenção dos elevadores com002 será pago após o 12o mês, por 12 meses.</t>
  </si>
  <si>
    <t>Cot01</t>
  </si>
  <si>
    <t>Cot02</t>
  </si>
  <si>
    <t>Cot03</t>
  </si>
  <si>
    <t>Obras civis, fornecimento e adequação dos elevadores - Hospital e Maternidade de Interlagos</t>
  </si>
  <si>
    <t>MODELO PLANILHA ORÇAMENTÁRIA</t>
  </si>
  <si>
    <t>(     )%</t>
  </si>
  <si>
    <t>BDI obra (     )%</t>
  </si>
  <si>
    <t>BDI equipamento (    )%</t>
  </si>
  <si>
    <t>BDI Obras (    )%</t>
  </si>
  <si>
    <t>BDI Equipamento (     )%</t>
  </si>
  <si>
    <t>MODELO RESUMO DA PLANILHA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</si>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</sst>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00000"/>
    <numFmt numFmtId="167" formatCode="[$-416]mmmm\-yy;@"/>
    <numFmt numFmtId="168" formatCode="_(* #,##0.000000000_);_(* \(#,##0.0000000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4"/>
      <color rgb="FFFF0000"/>
      <name val="Arial"/>
      <family val="2"/>
    </font>
    <font>
      <sz val="15"/>
      <color theme="1"/>
      <name val="Arial"/>
      <family val="2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44" fontId="0" fillId="0" borderId="0" xfId="0" applyNumberFormat="1"/>
    <xf numFmtId="0" fontId="5" fillId="0" borderId="0" xfId="6"/>
    <xf numFmtId="165" fontId="0" fillId="0" borderId="0" xfId="7" applyFont="1"/>
    <xf numFmtId="165" fontId="5" fillId="0" borderId="0" xfId="6" applyNumberFormat="1"/>
    <xf numFmtId="43" fontId="5" fillId="0" borderId="0" xfId="6" applyNumberFormat="1"/>
    <xf numFmtId="0" fontId="5" fillId="0" borderId="0" xfId="6" applyAlignment="1">
      <alignment vertical="center"/>
    </xf>
    <xf numFmtId="49" fontId="9" fillId="0" borderId="9" xfId="9" applyNumberFormat="1" applyFont="1" applyBorder="1" applyAlignment="1">
      <alignment horizontal="center" vertical="center"/>
    </xf>
    <xf numFmtId="0" fontId="10" fillId="0" borderId="0" xfId="6" applyFont="1" applyAlignment="1">
      <alignment vertical="center"/>
    </xf>
    <xf numFmtId="167" fontId="9" fillId="0" borderId="2" xfId="6" applyNumberFormat="1" applyFont="1" applyFill="1" applyBorder="1" applyAlignment="1">
      <alignment horizontal="center" vertical="center"/>
    </xf>
    <xf numFmtId="0" fontId="10" fillId="0" borderId="0" xfId="6" applyFont="1"/>
    <xf numFmtId="0" fontId="10" fillId="0" borderId="0" xfId="6" applyFont="1" applyAlignment="1">
      <alignment horizontal="center" vertical="center"/>
    </xf>
    <xf numFmtId="0" fontId="5" fillId="0" borderId="0" xfId="6" applyAlignment="1">
      <alignment horizontal="center" vertical="center"/>
    </xf>
    <xf numFmtId="165" fontId="11" fillId="0" borderId="2" xfId="6" applyNumberFormat="1" applyFont="1" applyFill="1" applyBorder="1"/>
    <xf numFmtId="165" fontId="11" fillId="4" borderId="2" xfId="6" applyNumberFormat="1" applyFont="1" applyFill="1" applyBorder="1"/>
    <xf numFmtId="165" fontId="11" fillId="0" borderId="2" xfId="6" applyNumberFormat="1" applyFont="1" applyBorder="1"/>
    <xf numFmtId="165" fontId="10" fillId="0" borderId="0" xfId="6" applyNumberFormat="1" applyFont="1"/>
    <xf numFmtId="165" fontId="10" fillId="0" borderId="0" xfId="7" applyFont="1"/>
    <xf numFmtId="10" fontId="11" fillId="0" borderId="2" xfId="8" applyNumberFormat="1" applyFont="1" applyFill="1" applyBorder="1"/>
    <xf numFmtId="10" fontId="11" fillId="4" borderId="2" xfId="8" applyNumberFormat="1" applyFont="1" applyFill="1" applyBorder="1"/>
    <xf numFmtId="10" fontId="11" fillId="0" borderId="2" xfId="8" applyNumberFormat="1" applyFont="1" applyBorder="1"/>
    <xf numFmtId="10" fontId="10" fillId="0" borderId="0" xfId="8" applyNumberFormat="1" applyFont="1"/>
    <xf numFmtId="168" fontId="5" fillId="0" borderId="0" xfId="6" applyNumberFormat="1"/>
    <xf numFmtId="10" fontId="10" fillId="0" borderId="0" xfId="6" applyNumberFormat="1" applyFont="1"/>
    <xf numFmtId="43" fontId="10" fillId="0" borderId="0" xfId="6" applyNumberFormat="1" applyFont="1"/>
    <xf numFmtId="0" fontId="10" fillId="0" borderId="0" xfId="6" applyFont="1" applyAlignment="1">
      <alignment horizontal="center"/>
    </xf>
    <xf numFmtId="165" fontId="13" fillId="0" borderId="0" xfId="7" applyFont="1"/>
    <xf numFmtId="44" fontId="11" fillId="0" borderId="2" xfId="2" applyFont="1" applyFill="1" applyBorder="1"/>
    <xf numFmtId="165" fontId="14" fillId="0" borderId="2" xfId="6" applyNumberFormat="1" applyFont="1" applyFill="1" applyBorder="1"/>
    <xf numFmtId="0" fontId="15" fillId="0" borderId="0" xfId="0" applyFont="1" applyBorder="1" applyAlignment="1">
      <alignment horizontal="center"/>
    </xf>
    <xf numFmtId="0" fontId="19" fillId="0" borderId="2" xfId="0" applyFont="1" applyBorder="1"/>
    <xf numFmtId="0" fontId="15" fillId="0" borderId="0" xfId="0" applyFont="1"/>
    <xf numFmtId="0" fontId="15" fillId="0" borderId="0" xfId="0" applyFont="1" applyBorder="1" applyAlignment="1">
      <alignment horizontal="left"/>
    </xf>
    <xf numFmtId="0" fontId="15" fillId="0" borderId="0" xfId="0" applyFont="1" applyBorder="1" applyAlignment="1"/>
    <xf numFmtId="0" fontId="18" fillId="2" borderId="2" xfId="3" applyNumberFormat="1" applyFont="1" applyFill="1" applyBorder="1" applyAlignment="1" applyProtection="1">
      <alignment horizontal="center" vertical="center"/>
    </xf>
    <xf numFmtId="0" fontId="19" fillId="3" borderId="2" xfId="3" applyFont="1" applyFill="1" applyBorder="1" applyAlignment="1">
      <alignment horizontal="left" vertical="top" wrapText="1"/>
    </xf>
    <xf numFmtId="0" fontId="19" fillId="0" borderId="2" xfId="0" applyFont="1" applyBorder="1" applyAlignment="1">
      <alignment wrapText="1"/>
    </xf>
    <xf numFmtId="43" fontId="19" fillId="2" borderId="2" xfId="1" applyFont="1" applyFill="1" applyBorder="1" applyAlignment="1" applyProtection="1">
      <alignment horizontal="right" wrapText="1"/>
    </xf>
    <xf numFmtId="44" fontId="19" fillId="0" borderId="2" xfId="2" applyFont="1" applyBorder="1"/>
    <xf numFmtId="43" fontId="19" fillId="4" borderId="2" xfId="1" applyFont="1" applyFill="1" applyBorder="1" applyAlignment="1" applyProtection="1">
      <alignment horizontal="right" wrapText="1"/>
    </xf>
    <xf numFmtId="0" fontId="19" fillId="0" borderId="2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left" vertical="top"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44" fontId="19" fillId="2" borderId="2" xfId="2" applyFont="1" applyFill="1" applyBorder="1" applyAlignment="1" applyProtection="1">
      <alignment horizontal="center" vertical="center" wrapText="1"/>
    </xf>
    <xf numFmtId="44" fontId="19" fillId="2" borderId="2" xfId="2" applyFont="1" applyFill="1" applyBorder="1" applyAlignment="1" applyProtection="1">
      <alignment horizontal="center" wrapText="1"/>
    </xf>
    <xf numFmtId="0" fontId="15" fillId="5" borderId="2" xfId="0" applyFont="1" applyFill="1" applyBorder="1"/>
    <xf numFmtId="0" fontId="15" fillId="5" borderId="2" xfId="0" applyFont="1" applyFill="1" applyBorder="1" applyAlignment="1">
      <alignment wrapText="1"/>
    </xf>
    <xf numFmtId="0" fontId="17" fillId="5" borderId="2" xfId="3" applyFont="1" applyFill="1" applyBorder="1" applyAlignment="1">
      <alignment horizontal="center" vertical="top" wrapText="1"/>
    </xf>
    <xf numFmtId="0" fontId="17" fillId="5" borderId="2" xfId="3" applyFont="1" applyFill="1" applyBorder="1" applyAlignment="1">
      <alignment horizontal="left" vertical="top" wrapText="1"/>
    </xf>
    <xf numFmtId="44" fontId="15" fillId="5" borderId="2" xfId="2" applyFont="1" applyFill="1" applyBorder="1"/>
    <xf numFmtId="44" fontId="15" fillId="5" borderId="2" xfId="2" applyFont="1" applyFill="1" applyBorder="1" applyAlignment="1">
      <alignment horizontal="left"/>
    </xf>
    <xf numFmtId="0" fontId="19" fillId="5" borderId="2" xfId="3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wrapText="1"/>
    </xf>
    <xf numFmtId="0" fontId="19" fillId="5" borderId="2" xfId="0" applyFont="1" applyFill="1" applyBorder="1"/>
    <xf numFmtId="44" fontId="19" fillId="5" borderId="2" xfId="2" applyFont="1" applyFill="1" applyBorder="1"/>
    <xf numFmtId="44" fontId="19" fillId="5" borderId="2" xfId="2" applyFont="1" applyFill="1" applyBorder="1" applyAlignment="1">
      <alignment horizontal="left"/>
    </xf>
    <xf numFmtId="10" fontId="19" fillId="5" borderId="2" xfId="5" applyNumberFormat="1" applyFont="1" applyFill="1" applyBorder="1"/>
    <xf numFmtId="0" fontId="19" fillId="2" borderId="2" xfId="3" applyNumberFormat="1" applyFont="1" applyFill="1" applyBorder="1" applyAlignment="1" applyProtection="1">
      <alignment horizontal="center" vertical="center"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43" fontId="19" fillId="0" borderId="2" xfId="1" applyFont="1" applyFill="1" applyBorder="1" applyAlignment="1" applyProtection="1">
      <alignment horizontal="right"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3" fontId="19" fillId="3" borderId="2" xfId="3" applyNumberFormat="1" applyFont="1" applyFill="1" applyBorder="1" applyAlignment="1">
      <alignment horizontal="left" vertical="top"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0" fontId="5" fillId="0" borderId="0" xfId="6" applyBorder="1"/>
    <xf numFmtId="165" fontId="0" fillId="0" borderId="0" xfId="7" applyFont="1" applyBorder="1"/>
    <xf numFmtId="0" fontId="4" fillId="0" borderId="0" xfId="6" applyFont="1" applyBorder="1" applyAlignment="1">
      <alignment horizontal="center" vertical="center"/>
    </xf>
    <xf numFmtId="165" fontId="7" fillId="0" borderId="0" xfId="7" applyFont="1" applyFill="1" applyBorder="1" applyAlignment="1">
      <alignment wrapText="1"/>
    </xf>
    <xf numFmtId="165" fontId="4" fillId="0" borderId="0" xfId="7" applyFont="1" applyBorder="1"/>
    <xf numFmtId="10" fontId="4" fillId="0" borderId="0" xfId="6" applyNumberFormat="1" applyFont="1" applyBorder="1"/>
    <xf numFmtId="0" fontId="5" fillId="0" borderId="0" xfId="6" applyBorder="1" applyAlignment="1">
      <alignment horizontal="center"/>
    </xf>
    <xf numFmtId="0" fontId="19" fillId="0" borderId="0" xfId="0" applyFont="1" applyFill="1" applyBorder="1"/>
    <xf numFmtId="44" fontId="19" fillId="0" borderId="0" xfId="2" applyFont="1" applyFill="1" applyBorder="1" applyAlignment="1">
      <alignment horizontal="left"/>
    </xf>
    <xf numFmtId="0" fontId="5" fillId="0" borderId="0" xfId="6" applyFill="1" applyBorder="1"/>
    <xf numFmtId="0" fontId="19" fillId="5" borderId="2" xfId="3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20" fillId="0" borderId="2" xfId="6" applyFont="1" applyBorder="1" applyAlignment="1">
      <alignment horizontal="center" vertical="center"/>
    </xf>
    <xf numFmtId="165" fontId="5" fillId="0" borderId="2" xfId="7" applyFont="1" applyFill="1" applyBorder="1" applyAlignment="1">
      <alignment horizontal="center" vertical="center" wrapText="1"/>
    </xf>
    <xf numFmtId="165" fontId="20" fillId="0" borderId="2" xfId="7" applyFont="1" applyBorder="1" applyAlignment="1">
      <alignment horizontal="center" vertical="center"/>
    </xf>
    <xf numFmtId="10" fontId="20" fillId="0" borderId="2" xfId="6" applyNumberFormat="1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165" fontId="7" fillId="0" borderId="6" xfId="7" applyFont="1" applyFill="1" applyBorder="1" applyAlignment="1">
      <alignment wrapText="1"/>
    </xf>
    <xf numFmtId="165" fontId="4" fillId="0" borderId="6" xfId="7" applyFont="1" applyBorder="1"/>
    <xf numFmtId="10" fontId="4" fillId="0" borderId="13" xfId="6" applyNumberFormat="1" applyFont="1" applyBorder="1"/>
    <xf numFmtId="0" fontId="4" fillId="0" borderId="11" xfId="6" applyFont="1" applyBorder="1" applyAlignment="1">
      <alignment horizontal="center" vertical="center"/>
    </xf>
    <xf numFmtId="10" fontId="4" fillId="0" borderId="14" xfId="6" applyNumberFormat="1" applyFont="1" applyBorder="1"/>
    <xf numFmtId="0" fontId="4" fillId="0" borderId="5" xfId="6" applyFont="1" applyBorder="1" applyAlignment="1">
      <alignment horizontal="center" vertical="center"/>
    </xf>
    <xf numFmtId="165" fontId="7" fillId="0" borderId="7" xfId="7" applyFont="1" applyFill="1" applyBorder="1" applyAlignment="1">
      <alignment wrapText="1"/>
    </xf>
    <xf numFmtId="165" fontId="4" fillId="0" borderId="7" xfId="7" applyFont="1" applyBorder="1"/>
    <xf numFmtId="10" fontId="4" fillId="0" borderId="10" xfId="6" applyNumberFormat="1" applyFont="1" applyBorder="1"/>
    <xf numFmtId="0" fontId="4" fillId="0" borderId="4" xfId="6" applyFont="1" applyBorder="1" applyAlignment="1">
      <alignment horizontal="center" vertical="center"/>
    </xf>
    <xf numFmtId="165" fontId="7" fillId="0" borderId="3" xfId="7" applyFont="1" applyFill="1" applyBorder="1" applyAlignment="1">
      <alignment wrapText="1"/>
    </xf>
    <xf numFmtId="165" fontId="4" fillId="0" borderId="3" xfId="7" applyFont="1" applyBorder="1"/>
    <xf numFmtId="10" fontId="4" fillId="0" borderId="15" xfId="6" applyNumberFormat="1" applyFont="1" applyBorder="1"/>
    <xf numFmtId="44" fontId="19" fillId="5" borderId="2" xfId="2" applyFont="1" applyFill="1" applyBorder="1" applyAlignment="1" applyProtection="1">
      <alignment horizontal="center" wrapText="1"/>
    </xf>
    <xf numFmtId="10" fontId="19" fillId="5" borderId="2" xfId="1" applyNumberFormat="1" applyFont="1" applyFill="1" applyBorder="1" applyAlignment="1" applyProtection="1">
      <alignment horizontal="right" wrapText="1"/>
    </xf>
    <xf numFmtId="164" fontId="19" fillId="6" borderId="2" xfId="0" applyNumberFormat="1" applyFont="1" applyFill="1" applyBorder="1"/>
    <xf numFmtId="10" fontId="11" fillId="0" borderId="1" xfId="8" applyNumberFormat="1" applyFont="1" applyFill="1" applyBorder="1"/>
    <xf numFmtId="10" fontId="11" fillId="0" borderId="1" xfId="8" applyNumberFormat="1" applyFont="1" applyBorder="1"/>
    <xf numFmtId="0" fontId="10" fillId="0" borderId="0" xfId="6" applyFont="1" applyFill="1" applyBorder="1" applyAlignment="1">
      <alignment horizontal="left"/>
    </xf>
    <xf numFmtId="44" fontId="10" fillId="0" borderId="0" xfId="2" applyFont="1" applyFill="1" applyBorder="1"/>
    <xf numFmtId="10" fontId="10" fillId="0" borderId="0" xfId="8" applyNumberFormat="1" applyFont="1" applyFill="1" applyBorder="1" applyAlignment="1">
      <alignment vertical="center"/>
    </xf>
    <xf numFmtId="165" fontId="11" fillId="0" borderId="0" xfId="6" applyNumberFormat="1" applyFont="1" applyFill="1" applyBorder="1"/>
    <xf numFmtId="0" fontId="4" fillId="0" borderId="12" xfId="6" applyFont="1" applyFill="1" applyBorder="1" applyAlignment="1">
      <alignment vertical="center" textRotation="90"/>
    </xf>
    <xf numFmtId="0" fontId="10" fillId="0" borderId="6" xfId="6" applyFont="1" applyFill="1" applyBorder="1" applyAlignment="1">
      <alignment horizontal="left"/>
    </xf>
    <xf numFmtId="44" fontId="10" fillId="0" borderId="6" xfId="2" applyFont="1" applyFill="1" applyBorder="1"/>
    <xf numFmtId="10" fontId="10" fillId="0" borderId="6" xfId="8" applyNumberFormat="1" applyFont="1" applyFill="1" applyBorder="1" applyAlignment="1">
      <alignment vertical="center"/>
    </xf>
    <xf numFmtId="165" fontId="11" fillId="0" borderId="6" xfId="6" applyNumberFormat="1" applyFont="1" applyFill="1" applyBorder="1"/>
    <xf numFmtId="165" fontId="11" fillId="0" borderId="13" xfId="6" applyNumberFormat="1" applyFont="1" applyFill="1" applyBorder="1"/>
    <xf numFmtId="0" fontId="4" fillId="0" borderId="5" xfId="6" applyFont="1" applyFill="1" applyBorder="1" applyAlignment="1">
      <alignment vertical="center" textRotation="90"/>
    </xf>
    <xf numFmtId="0" fontId="10" fillId="0" borderId="7" xfId="6" applyFont="1" applyFill="1" applyBorder="1" applyAlignment="1">
      <alignment horizontal="left"/>
    </xf>
    <xf numFmtId="44" fontId="10" fillId="0" borderId="7" xfId="2" applyFont="1" applyFill="1" applyBorder="1"/>
    <xf numFmtId="10" fontId="10" fillId="0" borderId="7" xfId="8" applyNumberFormat="1" applyFont="1" applyFill="1" applyBorder="1" applyAlignment="1">
      <alignment vertical="center"/>
    </xf>
    <xf numFmtId="165" fontId="11" fillId="0" borderId="7" xfId="6" applyNumberFormat="1" applyFont="1" applyFill="1" applyBorder="1"/>
    <xf numFmtId="165" fontId="11" fillId="0" borderId="10" xfId="6" applyNumberFormat="1" applyFont="1" applyFill="1" applyBorder="1"/>
    <xf numFmtId="0" fontId="4" fillId="0" borderId="11" xfId="6" applyFont="1" applyFill="1" applyBorder="1" applyAlignment="1">
      <alignment vertical="center" textRotation="90"/>
    </xf>
    <xf numFmtId="165" fontId="11" fillId="0" borderId="14" xfId="6" applyNumberFormat="1" applyFont="1" applyFill="1" applyBorder="1"/>
    <xf numFmtId="10" fontId="10" fillId="0" borderId="6" xfId="6" applyNumberFormat="1" applyFont="1" applyFill="1" applyBorder="1" applyAlignment="1">
      <alignment horizontal="left"/>
    </xf>
    <xf numFmtId="165" fontId="10" fillId="0" borderId="6" xfId="7" applyFont="1" applyFill="1" applyBorder="1"/>
    <xf numFmtId="165" fontId="12" fillId="0" borderId="13" xfId="6" applyNumberFormat="1" applyFont="1" applyFill="1" applyBorder="1"/>
    <xf numFmtId="0" fontId="10" fillId="0" borderId="5" xfId="6" applyFont="1" applyBorder="1" applyAlignment="1">
      <alignment horizontal="center"/>
    </xf>
    <xf numFmtId="0" fontId="10" fillId="0" borderId="7" xfId="6" applyFont="1" applyBorder="1"/>
    <xf numFmtId="165" fontId="10" fillId="0" borderId="7" xfId="7" applyFont="1" applyBorder="1"/>
    <xf numFmtId="165" fontId="10" fillId="0" borderId="7" xfId="6" applyNumberFormat="1" applyFont="1" applyBorder="1"/>
    <xf numFmtId="0" fontId="10" fillId="0" borderId="10" xfId="6" applyFont="1" applyBorder="1"/>
    <xf numFmtId="43" fontId="10" fillId="0" borderId="7" xfId="6" applyNumberFormat="1" applyFont="1" applyBorder="1"/>
    <xf numFmtId="0" fontId="10" fillId="0" borderId="0" xfId="6" applyFont="1" applyAlignment="1">
      <alignment horizontal="left"/>
    </xf>
    <xf numFmtId="10" fontId="10" fillId="0" borderId="0" xfId="5" applyNumberFormat="1" applyFont="1"/>
    <xf numFmtId="44" fontId="19" fillId="0" borderId="2" xfId="2" applyFont="1" applyFill="1" applyBorder="1"/>
    <xf numFmtId="166" fontId="4" fillId="0" borderId="0" xfId="7" applyNumberFormat="1" applyFont="1" applyBorder="1" applyAlignment="1">
      <alignment horizontal="right" vertical="center"/>
    </xf>
    <xf numFmtId="0" fontId="4" fillId="0" borderId="0" xfId="6" applyFont="1" applyBorder="1" applyAlignment="1">
      <alignment horizontal="right" vertical="center"/>
    </xf>
    <xf numFmtId="165" fontId="10" fillId="0" borderId="16" xfId="7" applyFont="1" applyBorder="1" applyAlignment="1">
      <alignment vertical="center"/>
    </xf>
    <xf numFmtId="0" fontId="10" fillId="0" borderId="16" xfId="6" applyFont="1" applyBorder="1" applyAlignment="1">
      <alignment horizontal="center" vertical="center"/>
    </xf>
    <xf numFmtId="0" fontId="5" fillId="0" borderId="0" xfId="6" applyBorder="1" applyAlignment="1"/>
    <xf numFmtId="0" fontId="6" fillId="0" borderId="0" xfId="6" applyFont="1" applyFill="1" applyBorder="1" applyAlignment="1">
      <alignment vertical="center" wrapText="1"/>
    </xf>
    <xf numFmtId="0" fontId="5" fillId="0" borderId="7" xfId="6" applyBorder="1" applyAlignment="1"/>
    <xf numFmtId="0" fontId="6" fillId="0" borderId="7" xfId="6" applyFont="1" applyFill="1" applyBorder="1" applyAlignment="1">
      <alignment vertical="center" wrapText="1"/>
    </xf>
    <xf numFmtId="0" fontId="19" fillId="2" borderId="2" xfId="3" applyNumberFormat="1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>
      <alignment horizontal="right"/>
    </xf>
    <xf numFmtId="0" fontId="19" fillId="5" borderId="2" xfId="3" applyNumberFormat="1" applyFont="1" applyFill="1" applyBorder="1" applyAlignment="1" applyProtection="1">
      <alignment horizontal="right" vertical="center" wrapText="1"/>
    </xf>
    <xf numFmtId="10" fontId="19" fillId="5" borderId="2" xfId="1" applyNumberFormat="1" applyFont="1" applyFill="1" applyBorder="1" applyAlignment="1" applyProtection="1">
      <alignment horizontal="center" wrapText="1"/>
    </xf>
    <xf numFmtId="0" fontId="4" fillId="0" borderId="2" xfId="6" applyFont="1" applyBorder="1" applyAlignment="1">
      <alignment horizontal="center"/>
    </xf>
    <xf numFmtId="2" fontId="10" fillId="0" borderId="1" xfId="6" applyNumberFormat="1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165" fontId="10" fillId="0" borderId="1" xfId="7" applyFont="1" applyFill="1" applyBorder="1" applyAlignment="1">
      <alignment horizontal="center" vertical="center" wrapText="1"/>
    </xf>
    <xf numFmtId="165" fontId="10" fillId="0" borderId="9" xfId="7" applyFont="1" applyFill="1" applyBorder="1" applyAlignment="1">
      <alignment horizontal="center" vertical="center" wrapText="1"/>
    </xf>
    <xf numFmtId="44" fontId="10" fillId="0" borderId="1" xfId="2" applyFont="1" applyBorder="1" applyAlignment="1">
      <alignment horizontal="center" vertical="center"/>
    </xf>
    <xf numFmtId="44" fontId="10" fillId="0" borderId="9" xfId="2" applyFont="1" applyBorder="1" applyAlignment="1">
      <alignment horizontal="center" vertical="center"/>
    </xf>
    <xf numFmtId="10" fontId="10" fillId="0" borderId="1" xfId="8" applyNumberFormat="1" applyFont="1" applyBorder="1" applyAlignment="1">
      <alignment horizontal="center" vertical="center"/>
    </xf>
    <xf numFmtId="10" fontId="10" fillId="0" borderId="9" xfId="8" applyNumberFormat="1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165" fontId="10" fillId="0" borderId="8" xfId="7" applyFont="1" applyFill="1" applyBorder="1" applyAlignment="1">
      <alignment horizontal="center" vertical="center" wrapText="1"/>
    </xf>
    <xf numFmtId="44" fontId="10" fillId="0" borderId="8" xfId="2" applyFont="1" applyBorder="1" applyAlignment="1">
      <alignment horizontal="center" vertical="center"/>
    </xf>
    <xf numFmtId="10" fontId="10" fillId="0" borderId="8" xfId="8" applyNumberFormat="1" applyFont="1" applyBorder="1" applyAlignment="1">
      <alignment horizontal="center" vertical="center"/>
    </xf>
    <xf numFmtId="2" fontId="10" fillId="0" borderId="1" xfId="6" applyNumberFormat="1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165" fontId="9" fillId="0" borderId="8" xfId="7" applyFont="1" applyBorder="1" applyAlignment="1">
      <alignment horizontal="center" vertical="center"/>
    </xf>
    <xf numFmtId="165" fontId="9" fillId="0" borderId="9" xfId="7" applyFont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9" fillId="0" borderId="9" xfId="6" applyFont="1" applyFill="1" applyBorder="1" applyAlignment="1">
      <alignment horizontal="center" vertical="center"/>
    </xf>
    <xf numFmtId="0" fontId="6" fillId="0" borderId="0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9" fillId="0" borderId="16" xfId="6" applyFont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</cellXfs>
  <cellStyles count="15">
    <cellStyle name="Moeda" xfId="2" builtinId="4"/>
    <cellStyle name="Moeda 2" xfId="14"/>
    <cellStyle name="Normal" xfId="0" builtinId="0"/>
    <cellStyle name="Normal 2" xfId="3"/>
    <cellStyle name="Normal 3" xfId="6"/>
    <cellStyle name="Normal 3 2" xfId="11"/>
    <cellStyle name="Normal 4" xfId="13"/>
    <cellStyle name="Porcentagem" xfId="5" builtinId="5"/>
    <cellStyle name="Porcentagem 2" xfId="8"/>
    <cellStyle name="Porcentagem 3" xfId="10"/>
    <cellStyle name="Vírgula" xfId="1" builtinId="3"/>
    <cellStyle name="Vírgula 2" xfId="4"/>
    <cellStyle name="Vírgula 2 2" xfId="9"/>
    <cellStyle name="Vírgula 2 3" xfId="12"/>
    <cellStyle name="Vírgula 3" xfId="7"/>
  </cellStyles>
  <dxfs count="11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topLeftCell="A97" zoomScaleNormal="100" zoomScaleSheetLayoutView="100" workbookViewId="0">
      <selection activeCell="M180" sqref="M180"/>
    </sheetView>
  </sheetViews>
  <sheetFormatPr defaultRowHeight="15" x14ac:dyDescent="0.25"/>
  <cols>
    <col min="1" max="1" width="8.42578125" style="32" customWidth="1"/>
    <col min="2" max="2" width="10.85546875" style="32" bestFit="1" customWidth="1"/>
    <col min="3" max="3" width="52.140625" style="32" customWidth="1"/>
    <col min="4" max="4" width="8.42578125" style="32" customWidth="1"/>
    <col min="5" max="5" width="12.42578125" style="32" bestFit="1" customWidth="1"/>
    <col min="6" max="6" width="20.85546875" style="32" bestFit="1" customWidth="1"/>
    <col min="7" max="7" width="21.140625" style="32" customWidth="1"/>
    <col min="8" max="8" width="16.5703125" customWidth="1"/>
  </cols>
  <sheetData>
    <row r="1" spans="1:7" ht="15.75" customHeight="1" x14ac:dyDescent="0.25">
      <c r="A1" s="30"/>
      <c r="B1" s="30"/>
      <c r="C1" s="30" t="s">
        <v>541</v>
      </c>
      <c r="D1" s="30"/>
      <c r="E1" s="30"/>
      <c r="F1" s="30"/>
      <c r="G1" s="30"/>
    </row>
    <row r="2" spans="1:7" ht="15.75" customHeight="1" x14ac:dyDescent="0.25">
      <c r="A2" s="30" t="s">
        <v>410</v>
      </c>
      <c r="B2" s="33" t="s">
        <v>540</v>
      </c>
      <c r="C2" s="30"/>
      <c r="D2" s="30"/>
      <c r="E2" s="30"/>
      <c r="F2" s="30"/>
      <c r="G2" s="30"/>
    </row>
    <row r="3" spans="1:7" ht="15.75" customHeight="1" x14ac:dyDescent="0.25">
      <c r="A3" s="30"/>
      <c r="B3" s="34"/>
      <c r="C3" s="30"/>
      <c r="D3" s="30"/>
      <c r="E3" s="30"/>
      <c r="F3" s="30"/>
      <c r="G3" s="30"/>
    </row>
    <row r="4" spans="1:7" ht="15.75" customHeight="1" x14ac:dyDescent="0.25">
      <c r="A4" s="30"/>
      <c r="B4" s="30"/>
      <c r="C4" s="30"/>
      <c r="D4" s="30"/>
      <c r="E4" s="30"/>
      <c r="F4" s="30"/>
      <c r="G4" s="30"/>
    </row>
    <row r="5" spans="1:7" x14ac:dyDescent="0.25">
      <c r="A5" s="35" t="s">
        <v>404</v>
      </c>
      <c r="B5" s="45" t="s">
        <v>405</v>
      </c>
      <c r="C5" s="35" t="s">
        <v>406</v>
      </c>
      <c r="D5" s="35" t="s">
        <v>407</v>
      </c>
      <c r="E5" s="35" t="s">
        <v>249</v>
      </c>
      <c r="F5" s="35" t="s">
        <v>408</v>
      </c>
      <c r="G5" s="35" t="s">
        <v>409</v>
      </c>
    </row>
    <row r="6" spans="1:7" x14ac:dyDescent="0.25">
      <c r="A6" s="50" t="s">
        <v>411</v>
      </c>
      <c r="B6" s="51"/>
      <c r="C6" s="49" t="s">
        <v>0</v>
      </c>
      <c r="D6" s="48"/>
      <c r="E6" s="48"/>
      <c r="F6" s="52"/>
      <c r="G6" s="53">
        <f>SUM(G7:G17)</f>
        <v>0</v>
      </c>
    </row>
    <row r="7" spans="1:7" x14ac:dyDescent="0.25">
      <c r="A7" s="43" t="s">
        <v>259</v>
      </c>
      <c r="B7" s="36" t="s">
        <v>2</v>
      </c>
      <c r="C7" s="37" t="s">
        <v>3</v>
      </c>
      <c r="D7" s="31" t="s">
        <v>391</v>
      </c>
      <c r="E7" s="38">
        <v>4</v>
      </c>
      <c r="F7" s="39"/>
      <c r="G7" s="46">
        <f>ROUND(E7*F7,2)</f>
        <v>0</v>
      </c>
    </row>
    <row r="8" spans="1:7" x14ac:dyDescent="0.25">
      <c r="A8" s="43" t="s">
        <v>260</v>
      </c>
      <c r="B8" s="36" t="s">
        <v>4</v>
      </c>
      <c r="C8" s="37" t="s">
        <v>5</v>
      </c>
      <c r="D8" s="31" t="s">
        <v>391</v>
      </c>
      <c r="E8" s="38">
        <v>11</v>
      </c>
      <c r="F8" s="39"/>
      <c r="G8" s="46">
        <f>ROUND(E8*F8,2)</f>
        <v>0</v>
      </c>
    </row>
    <row r="9" spans="1:7" ht="26.25" x14ac:dyDescent="0.25">
      <c r="A9" s="43" t="s">
        <v>261</v>
      </c>
      <c r="B9" s="36" t="s">
        <v>8</v>
      </c>
      <c r="C9" s="37" t="s">
        <v>440</v>
      </c>
      <c r="D9" s="31" t="s">
        <v>395</v>
      </c>
      <c r="E9" s="40">
        <v>9.98</v>
      </c>
      <c r="F9" s="39"/>
      <c r="G9" s="47">
        <f t="shared" ref="G9:G14" si="0">ROUND(E9*F9,2)</f>
        <v>0</v>
      </c>
    </row>
    <row r="10" spans="1:7" x14ac:dyDescent="0.25">
      <c r="A10" s="43" t="s">
        <v>262</v>
      </c>
      <c r="B10" s="36" t="s">
        <v>10</v>
      </c>
      <c r="C10" s="37" t="s">
        <v>11</v>
      </c>
      <c r="D10" s="31" t="s">
        <v>394</v>
      </c>
      <c r="E10" s="38">
        <v>50</v>
      </c>
      <c r="F10" s="39"/>
      <c r="G10" s="47">
        <f t="shared" si="0"/>
        <v>0</v>
      </c>
    </row>
    <row r="11" spans="1:7" x14ac:dyDescent="0.25">
      <c r="A11" s="43" t="s">
        <v>263</v>
      </c>
      <c r="B11" s="36" t="s">
        <v>12</v>
      </c>
      <c r="C11" s="37" t="s">
        <v>13</v>
      </c>
      <c r="D11" s="31" t="s">
        <v>394</v>
      </c>
      <c r="E11" s="38">
        <v>46</v>
      </c>
      <c r="F11" s="39"/>
      <c r="G11" s="47">
        <f t="shared" si="0"/>
        <v>0</v>
      </c>
    </row>
    <row r="12" spans="1:7" x14ac:dyDescent="0.25">
      <c r="A12" s="43" t="s">
        <v>439</v>
      </c>
      <c r="B12" s="36" t="s">
        <v>14</v>
      </c>
      <c r="C12" s="37" t="s">
        <v>15</v>
      </c>
      <c r="D12" s="31" t="s">
        <v>394</v>
      </c>
      <c r="E12" s="38">
        <v>4</v>
      </c>
      <c r="F12" s="39"/>
      <c r="G12" s="47">
        <f t="shared" si="0"/>
        <v>0</v>
      </c>
    </row>
    <row r="13" spans="1:7" x14ac:dyDescent="0.25">
      <c r="A13" s="43" t="s">
        <v>264</v>
      </c>
      <c r="B13" s="36" t="s">
        <v>16</v>
      </c>
      <c r="C13" s="37" t="s">
        <v>17</v>
      </c>
      <c r="D13" s="31" t="s">
        <v>394</v>
      </c>
      <c r="E13" s="38">
        <v>4</v>
      </c>
      <c r="F13" s="39"/>
      <c r="G13" s="47">
        <f t="shared" si="0"/>
        <v>0</v>
      </c>
    </row>
    <row r="14" spans="1:7" x14ac:dyDescent="0.25">
      <c r="A14" s="43" t="s">
        <v>265</v>
      </c>
      <c r="B14" s="36" t="s">
        <v>18</v>
      </c>
      <c r="C14" s="37" t="s">
        <v>19</v>
      </c>
      <c r="D14" s="31" t="s">
        <v>394</v>
      </c>
      <c r="E14" s="38">
        <v>4</v>
      </c>
      <c r="F14" s="39"/>
      <c r="G14" s="47">
        <f t="shared" si="0"/>
        <v>0</v>
      </c>
    </row>
    <row r="15" spans="1:7" ht="26.25" x14ac:dyDescent="0.25">
      <c r="A15" s="44" t="s">
        <v>266</v>
      </c>
      <c r="B15" s="36" t="s">
        <v>20</v>
      </c>
      <c r="C15" s="37" t="s">
        <v>21</v>
      </c>
      <c r="D15" s="31" t="s">
        <v>394</v>
      </c>
      <c r="E15" s="38">
        <v>25</v>
      </c>
      <c r="F15" s="39"/>
      <c r="G15" s="47">
        <f t="shared" ref="G15:G17" si="1">ROUND(E15*F15,2)</f>
        <v>0</v>
      </c>
    </row>
    <row r="16" spans="1:7" ht="26.25" x14ac:dyDescent="0.25">
      <c r="A16" s="60" t="s">
        <v>461</v>
      </c>
      <c r="B16" s="41" t="s">
        <v>462</v>
      </c>
      <c r="C16" s="37" t="s">
        <v>463</v>
      </c>
      <c r="D16" s="31" t="s">
        <v>403</v>
      </c>
      <c r="E16" s="38">
        <v>1</v>
      </c>
      <c r="F16" s="39"/>
      <c r="G16" s="47">
        <f t="shared" ref="G16" si="2">ROUND(E16*F16,2)</f>
        <v>0</v>
      </c>
    </row>
    <row r="17" spans="1:19" x14ac:dyDescent="0.25">
      <c r="A17" s="60" t="s">
        <v>466</v>
      </c>
      <c r="B17" s="41" t="s">
        <v>464</v>
      </c>
      <c r="C17" s="37" t="s">
        <v>465</v>
      </c>
      <c r="D17" s="31" t="s">
        <v>396</v>
      </c>
      <c r="E17" s="38">
        <v>1</v>
      </c>
      <c r="F17" s="39"/>
      <c r="G17" s="47">
        <f t="shared" si="1"/>
        <v>0</v>
      </c>
    </row>
    <row r="18" spans="1:19" x14ac:dyDescent="0.25">
      <c r="A18" s="54" t="s">
        <v>412</v>
      </c>
      <c r="B18" s="54"/>
      <c r="C18" s="55" t="s">
        <v>255</v>
      </c>
      <c r="D18" s="56"/>
      <c r="E18" s="56"/>
      <c r="F18" s="57"/>
      <c r="G18" s="58">
        <f>SUM(G19:G30)</f>
        <v>0</v>
      </c>
    </row>
    <row r="19" spans="1:19" ht="26.25" x14ac:dyDescent="0.25">
      <c r="A19" s="43" t="s">
        <v>267</v>
      </c>
      <c r="B19" s="36" t="s">
        <v>22</v>
      </c>
      <c r="C19" s="37" t="s">
        <v>23</v>
      </c>
      <c r="D19" s="31" t="s">
        <v>393</v>
      </c>
      <c r="E19" s="40">
        <v>120</v>
      </c>
      <c r="F19" s="39"/>
      <c r="G19" s="47">
        <f t="shared" ref="G19:G30" si="3">ROUND(E19*F19,2)</f>
        <v>0</v>
      </c>
      <c r="M19" s="1"/>
      <c r="P19" s="1"/>
      <c r="S19" s="1"/>
    </row>
    <row r="20" spans="1:19" x14ac:dyDescent="0.25">
      <c r="A20" s="43" t="s">
        <v>268</v>
      </c>
      <c r="B20" s="36" t="s">
        <v>24</v>
      </c>
      <c r="C20" s="37" t="s">
        <v>25</v>
      </c>
      <c r="D20" s="31" t="s">
        <v>393</v>
      </c>
      <c r="E20" s="40">
        <v>120</v>
      </c>
      <c r="F20" s="39"/>
      <c r="G20" s="47">
        <f t="shared" si="3"/>
        <v>0</v>
      </c>
    </row>
    <row r="21" spans="1:19" x14ac:dyDescent="0.25">
      <c r="A21" s="60" t="s">
        <v>269</v>
      </c>
      <c r="B21" s="36" t="s">
        <v>26</v>
      </c>
      <c r="C21" s="37" t="s">
        <v>27</v>
      </c>
      <c r="D21" s="31" t="s">
        <v>393</v>
      </c>
      <c r="E21" s="38">
        <v>39.979999999999997</v>
      </c>
      <c r="F21" s="39"/>
      <c r="G21" s="47">
        <f t="shared" si="3"/>
        <v>0</v>
      </c>
      <c r="M21" s="1"/>
    </row>
    <row r="22" spans="1:19" ht="26.25" x14ac:dyDescent="0.25">
      <c r="A22" s="67" t="s">
        <v>270</v>
      </c>
      <c r="B22" s="36" t="s">
        <v>28</v>
      </c>
      <c r="C22" s="37" t="s">
        <v>29</v>
      </c>
      <c r="D22" s="31" t="s">
        <v>393</v>
      </c>
      <c r="E22" s="38">
        <v>138</v>
      </c>
      <c r="F22" s="39"/>
      <c r="G22" s="47">
        <f t="shared" si="3"/>
        <v>0</v>
      </c>
    </row>
    <row r="23" spans="1:19" x14ac:dyDescent="0.25">
      <c r="A23" s="67" t="s">
        <v>271</v>
      </c>
      <c r="B23" s="36" t="s">
        <v>30</v>
      </c>
      <c r="C23" s="37" t="s">
        <v>31</v>
      </c>
      <c r="D23" s="31" t="s">
        <v>393</v>
      </c>
      <c r="E23" s="38">
        <v>39.979999999999997</v>
      </c>
      <c r="F23" s="39"/>
      <c r="G23" s="47">
        <f t="shared" si="3"/>
        <v>0</v>
      </c>
    </row>
    <row r="24" spans="1:19" ht="39" x14ac:dyDescent="0.25">
      <c r="A24" s="67" t="s">
        <v>272</v>
      </c>
      <c r="B24" s="36" t="s">
        <v>32</v>
      </c>
      <c r="C24" s="37" t="s">
        <v>442</v>
      </c>
      <c r="D24" s="31" t="s">
        <v>395</v>
      </c>
      <c r="E24" s="38">
        <v>53.4</v>
      </c>
      <c r="F24" s="39"/>
      <c r="G24" s="47">
        <f t="shared" si="3"/>
        <v>0</v>
      </c>
      <c r="M24" s="1"/>
    </row>
    <row r="25" spans="1:19" ht="26.25" x14ac:dyDescent="0.25">
      <c r="A25" s="67" t="s">
        <v>273</v>
      </c>
      <c r="B25" s="36" t="s">
        <v>33</v>
      </c>
      <c r="C25" s="37" t="s">
        <v>34</v>
      </c>
      <c r="D25" s="31" t="s">
        <v>394</v>
      </c>
      <c r="E25" s="38">
        <v>48</v>
      </c>
      <c r="F25" s="39"/>
      <c r="G25" s="47">
        <f t="shared" si="3"/>
        <v>0</v>
      </c>
    </row>
    <row r="26" spans="1:19" ht="26.25" x14ac:dyDescent="0.25">
      <c r="A26" s="67" t="s">
        <v>274</v>
      </c>
      <c r="B26" s="36" t="s">
        <v>35</v>
      </c>
      <c r="C26" s="37" t="s">
        <v>36</v>
      </c>
      <c r="D26" s="31" t="s">
        <v>394</v>
      </c>
      <c r="E26" s="38">
        <v>96</v>
      </c>
      <c r="F26" s="39"/>
      <c r="G26" s="47">
        <f t="shared" si="3"/>
        <v>0</v>
      </c>
    </row>
    <row r="27" spans="1:19" ht="26.25" x14ac:dyDescent="0.25">
      <c r="A27" s="67" t="s">
        <v>275</v>
      </c>
      <c r="B27" s="36" t="s">
        <v>37</v>
      </c>
      <c r="C27" s="37" t="s">
        <v>38</v>
      </c>
      <c r="D27" s="31" t="s">
        <v>397</v>
      </c>
      <c r="E27" s="38">
        <v>288</v>
      </c>
      <c r="F27" s="39"/>
      <c r="G27" s="47">
        <f t="shared" si="3"/>
        <v>0</v>
      </c>
    </row>
    <row r="28" spans="1:19" x14ac:dyDescent="0.25">
      <c r="A28" s="67" t="s">
        <v>276</v>
      </c>
      <c r="B28" s="36" t="s">
        <v>39</v>
      </c>
      <c r="C28" s="37" t="s">
        <v>40</v>
      </c>
      <c r="D28" s="31" t="s">
        <v>393</v>
      </c>
      <c r="E28" s="62">
        <v>10</v>
      </c>
      <c r="F28" s="39"/>
      <c r="G28" s="47">
        <f t="shared" si="3"/>
        <v>0</v>
      </c>
      <c r="M28" s="1"/>
    </row>
    <row r="29" spans="1:19" ht="26.25" x14ac:dyDescent="0.25">
      <c r="A29" s="67" t="s">
        <v>277</v>
      </c>
      <c r="B29" s="41" t="s">
        <v>436</v>
      </c>
      <c r="C29" s="37" t="s">
        <v>478</v>
      </c>
      <c r="D29" s="31" t="s">
        <v>438</v>
      </c>
      <c r="E29" s="38">
        <v>12</v>
      </c>
      <c r="F29" s="39"/>
      <c r="G29" s="47">
        <f t="shared" ref="G29" si="4">ROUND(E29*F29,2)</f>
        <v>0</v>
      </c>
      <c r="M29" s="1"/>
    </row>
    <row r="30" spans="1:19" ht="77.25" x14ac:dyDescent="0.25">
      <c r="A30" s="67" t="s">
        <v>278</v>
      </c>
      <c r="B30" s="41" t="s">
        <v>437</v>
      </c>
      <c r="C30" s="37" t="s">
        <v>479</v>
      </c>
      <c r="D30" s="31" t="s">
        <v>403</v>
      </c>
      <c r="E30" s="38">
        <v>1</v>
      </c>
      <c r="F30" s="39"/>
      <c r="G30" s="47">
        <f t="shared" si="3"/>
        <v>0</v>
      </c>
      <c r="M30" s="1"/>
    </row>
    <row r="31" spans="1:19" x14ac:dyDescent="0.25">
      <c r="A31" s="54" t="s">
        <v>413</v>
      </c>
      <c r="B31" s="54"/>
      <c r="C31" s="55" t="s">
        <v>41</v>
      </c>
      <c r="D31" s="56"/>
      <c r="E31" s="56"/>
      <c r="F31" s="57"/>
      <c r="G31" s="58">
        <f>SUM(G32:G38)</f>
        <v>0</v>
      </c>
    </row>
    <row r="32" spans="1:19" x14ac:dyDescent="0.25">
      <c r="A32" s="43" t="s">
        <v>279</v>
      </c>
      <c r="B32" s="36" t="s">
        <v>42</v>
      </c>
      <c r="C32" s="37" t="s">
        <v>43</v>
      </c>
      <c r="D32" s="31" t="s">
        <v>395</v>
      </c>
      <c r="E32" s="38">
        <v>19.28</v>
      </c>
      <c r="F32" s="39"/>
      <c r="G32" s="47">
        <f t="shared" ref="G32:G35" si="5">ROUND(E32*F32,2)</f>
        <v>0</v>
      </c>
    </row>
    <row r="33" spans="1:13" ht="26.25" x14ac:dyDescent="0.25">
      <c r="A33" s="65" t="s">
        <v>280</v>
      </c>
      <c r="B33" s="36" t="s">
        <v>44</v>
      </c>
      <c r="C33" s="37" t="s">
        <v>45</v>
      </c>
      <c r="D33" s="31" t="s">
        <v>393</v>
      </c>
      <c r="E33" s="38">
        <v>15.82</v>
      </c>
      <c r="F33" s="39"/>
      <c r="G33" s="47">
        <f t="shared" si="5"/>
        <v>0</v>
      </c>
    </row>
    <row r="34" spans="1:13" ht="27" customHeight="1" x14ac:dyDescent="0.25">
      <c r="A34" s="65" t="s">
        <v>284</v>
      </c>
      <c r="B34" s="36" t="s">
        <v>46</v>
      </c>
      <c r="C34" s="37" t="s">
        <v>443</v>
      </c>
      <c r="D34" s="31" t="s">
        <v>395</v>
      </c>
      <c r="E34" s="38">
        <v>3.16</v>
      </c>
      <c r="F34" s="39"/>
      <c r="G34" s="47">
        <f t="shared" si="5"/>
        <v>0</v>
      </c>
    </row>
    <row r="35" spans="1:13" ht="26.25" x14ac:dyDescent="0.25">
      <c r="A35" s="65" t="s">
        <v>285</v>
      </c>
      <c r="B35" s="36" t="s">
        <v>47</v>
      </c>
      <c r="C35" s="37" t="s">
        <v>48</v>
      </c>
      <c r="D35" s="31" t="s">
        <v>395</v>
      </c>
      <c r="E35" s="38">
        <v>104.03999999999999</v>
      </c>
      <c r="F35" s="39"/>
      <c r="G35" s="47">
        <f t="shared" si="5"/>
        <v>0</v>
      </c>
      <c r="M35" s="1"/>
    </row>
    <row r="36" spans="1:13" ht="26.25" x14ac:dyDescent="0.25">
      <c r="A36" s="65" t="s">
        <v>281</v>
      </c>
      <c r="B36" s="36" t="s">
        <v>49</v>
      </c>
      <c r="C36" s="37" t="s">
        <v>50</v>
      </c>
      <c r="D36" s="31" t="s">
        <v>393</v>
      </c>
      <c r="E36" s="38">
        <v>22.88</v>
      </c>
      <c r="F36" s="39"/>
      <c r="G36" s="47">
        <f t="shared" ref="G36" si="6">ROUND(E36*F36,2)</f>
        <v>0</v>
      </c>
      <c r="M36" s="1"/>
    </row>
    <row r="37" spans="1:13" ht="26.25" x14ac:dyDescent="0.25">
      <c r="A37" s="65" t="s">
        <v>286</v>
      </c>
      <c r="B37" s="36" t="s">
        <v>51</v>
      </c>
      <c r="C37" s="37" t="s">
        <v>52</v>
      </c>
      <c r="D37" s="31" t="s">
        <v>393</v>
      </c>
      <c r="E37" s="38">
        <v>276.39</v>
      </c>
      <c r="F37" s="39"/>
      <c r="G37" s="47">
        <f t="shared" ref="G37:G38" si="7">ROUND(E37*F37,2)</f>
        <v>0</v>
      </c>
    </row>
    <row r="38" spans="1:13" x14ac:dyDescent="0.25">
      <c r="A38" s="65" t="s">
        <v>514</v>
      </c>
      <c r="B38" s="36" t="s">
        <v>53</v>
      </c>
      <c r="C38" s="37" t="s">
        <v>54</v>
      </c>
      <c r="D38" s="31" t="s">
        <v>393</v>
      </c>
      <c r="E38" s="38">
        <v>854.19</v>
      </c>
      <c r="F38" s="39"/>
      <c r="G38" s="47">
        <f t="shared" si="7"/>
        <v>0</v>
      </c>
    </row>
    <row r="39" spans="1:13" x14ac:dyDescent="0.25">
      <c r="A39" s="54" t="s">
        <v>414</v>
      </c>
      <c r="B39" s="54"/>
      <c r="C39" s="55" t="s">
        <v>55</v>
      </c>
      <c r="D39" s="56"/>
      <c r="E39" s="56"/>
      <c r="F39" s="57"/>
      <c r="G39" s="58">
        <f>SUM(G40:G49)</f>
        <v>0</v>
      </c>
    </row>
    <row r="40" spans="1:13" ht="26.25" x14ac:dyDescent="0.25">
      <c r="A40" s="43" t="s">
        <v>287</v>
      </c>
      <c r="B40" s="36" t="s">
        <v>56</v>
      </c>
      <c r="C40" s="37" t="s">
        <v>57</v>
      </c>
      <c r="D40" s="31" t="s">
        <v>393</v>
      </c>
      <c r="E40" s="38">
        <v>25.14</v>
      </c>
      <c r="F40" s="39"/>
      <c r="G40" s="47">
        <f>ROUND(E40*F40,2)</f>
        <v>0</v>
      </c>
      <c r="M40" s="1"/>
    </row>
    <row r="41" spans="1:13" x14ac:dyDescent="0.25">
      <c r="A41" s="65" t="s">
        <v>282</v>
      </c>
      <c r="B41" s="36" t="s">
        <v>58</v>
      </c>
      <c r="C41" s="37" t="s">
        <v>59</v>
      </c>
      <c r="D41" s="31" t="s">
        <v>398</v>
      </c>
      <c r="E41" s="38">
        <v>831.86</v>
      </c>
      <c r="F41" s="39"/>
      <c r="G41" s="47">
        <f>ROUND(E41*F41,2)</f>
        <v>0</v>
      </c>
      <c r="M41" s="1"/>
    </row>
    <row r="42" spans="1:13" ht="26.25" x14ac:dyDescent="0.25">
      <c r="A42" s="65" t="s">
        <v>288</v>
      </c>
      <c r="B42" s="36" t="s">
        <v>60</v>
      </c>
      <c r="C42" s="37" t="s">
        <v>61</v>
      </c>
      <c r="D42" s="31" t="s">
        <v>393</v>
      </c>
      <c r="E42" s="38">
        <v>25.14</v>
      </c>
      <c r="F42" s="39"/>
      <c r="G42" s="47">
        <f>ROUND(E42*F42,2)</f>
        <v>0</v>
      </c>
      <c r="M42" s="1"/>
    </row>
    <row r="43" spans="1:13" ht="26.25" x14ac:dyDescent="0.25">
      <c r="A43" s="65" t="s">
        <v>283</v>
      </c>
      <c r="B43" s="36" t="s">
        <v>62</v>
      </c>
      <c r="C43" s="37" t="s">
        <v>63</v>
      </c>
      <c r="D43" s="31" t="s">
        <v>394</v>
      </c>
      <c r="E43" s="38">
        <v>13.5</v>
      </c>
      <c r="F43" s="39"/>
      <c r="G43" s="47">
        <f>ROUND(E43*F43,2)</f>
        <v>0</v>
      </c>
      <c r="M43" s="1"/>
    </row>
    <row r="44" spans="1:13" ht="26.25" x14ac:dyDescent="0.25">
      <c r="A44" s="65" t="s">
        <v>485</v>
      </c>
      <c r="B44" s="36" t="s">
        <v>64</v>
      </c>
      <c r="C44" s="37" t="s">
        <v>65</v>
      </c>
      <c r="D44" s="31" t="s">
        <v>393</v>
      </c>
      <c r="E44" s="38">
        <v>70.8</v>
      </c>
      <c r="F44" s="39"/>
      <c r="G44" s="47">
        <f t="shared" ref="G44:G49" si="8">ROUND(E44*F44,2)</f>
        <v>0</v>
      </c>
    </row>
    <row r="45" spans="1:13" ht="26.25" x14ac:dyDescent="0.25">
      <c r="A45" s="65" t="s">
        <v>486</v>
      </c>
      <c r="B45" s="36" t="s">
        <v>66</v>
      </c>
      <c r="C45" s="37" t="s">
        <v>67</v>
      </c>
      <c r="D45" s="31" t="s">
        <v>394</v>
      </c>
      <c r="E45" s="38">
        <v>12.96</v>
      </c>
      <c r="F45" s="39"/>
      <c r="G45" s="47">
        <f t="shared" si="8"/>
        <v>0</v>
      </c>
    </row>
    <row r="46" spans="1:13" ht="26.25" x14ac:dyDescent="0.25">
      <c r="A46" s="65" t="s">
        <v>487</v>
      </c>
      <c r="B46" s="36" t="s">
        <v>68</v>
      </c>
      <c r="C46" s="37" t="s">
        <v>69</v>
      </c>
      <c r="D46" s="31" t="s">
        <v>393</v>
      </c>
      <c r="E46" s="38">
        <v>75.599999999999994</v>
      </c>
      <c r="F46" s="39"/>
      <c r="G46" s="47">
        <f t="shared" si="8"/>
        <v>0</v>
      </c>
    </row>
    <row r="47" spans="1:13" x14ac:dyDescent="0.25">
      <c r="A47" s="65" t="s">
        <v>488</v>
      </c>
      <c r="B47" s="36" t="s">
        <v>70</v>
      </c>
      <c r="C47" s="37" t="s">
        <v>71</v>
      </c>
      <c r="D47" s="31" t="s">
        <v>393</v>
      </c>
      <c r="E47" s="38">
        <v>4.8</v>
      </c>
      <c r="F47" s="39"/>
      <c r="G47" s="47">
        <f t="shared" ref="G47" si="9">ROUND(E47*F47,2)</f>
        <v>0</v>
      </c>
    </row>
    <row r="48" spans="1:13" x14ac:dyDescent="0.25">
      <c r="A48" s="65" t="s">
        <v>489</v>
      </c>
      <c r="B48" s="36" t="s">
        <v>72</v>
      </c>
      <c r="C48" s="37" t="s">
        <v>73</v>
      </c>
      <c r="D48" s="31" t="s">
        <v>394</v>
      </c>
      <c r="E48" s="38">
        <v>6</v>
      </c>
      <c r="F48" s="39"/>
      <c r="G48" s="47">
        <f t="shared" ref="G48" si="10">ROUND(E48*F48,2)</f>
        <v>0</v>
      </c>
    </row>
    <row r="49" spans="1:7" ht="39" x14ac:dyDescent="0.25">
      <c r="A49" s="65" t="s">
        <v>490</v>
      </c>
      <c r="B49" s="41" t="s">
        <v>483</v>
      </c>
      <c r="C49" s="37" t="s">
        <v>484</v>
      </c>
      <c r="D49" s="31" t="s">
        <v>391</v>
      </c>
      <c r="E49" s="38">
        <v>1</v>
      </c>
      <c r="F49" s="39"/>
      <c r="G49" s="47">
        <f t="shared" si="8"/>
        <v>0</v>
      </c>
    </row>
    <row r="50" spans="1:7" x14ac:dyDescent="0.25">
      <c r="A50" s="54" t="s">
        <v>415</v>
      </c>
      <c r="B50" s="54"/>
      <c r="C50" s="55" t="s">
        <v>491</v>
      </c>
      <c r="D50" s="56"/>
      <c r="E50" s="56"/>
      <c r="F50" s="57"/>
      <c r="G50" s="58">
        <f>SUM(G51:G57)</f>
        <v>0</v>
      </c>
    </row>
    <row r="51" spans="1:7" ht="39" x14ac:dyDescent="0.25">
      <c r="A51" s="43" t="s">
        <v>289</v>
      </c>
      <c r="B51" s="36" t="s">
        <v>74</v>
      </c>
      <c r="C51" s="37" t="s">
        <v>444</v>
      </c>
      <c r="D51" s="31" t="s">
        <v>395</v>
      </c>
      <c r="E51" s="38">
        <v>126.08</v>
      </c>
      <c r="F51" s="39"/>
      <c r="G51" s="47">
        <f t="shared" ref="G51:G53" si="11">ROUND(E51*F51,2)</f>
        <v>0</v>
      </c>
    </row>
    <row r="52" spans="1:7" ht="26.25" x14ac:dyDescent="0.25">
      <c r="A52" s="65" t="s">
        <v>290</v>
      </c>
      <c r="B52" s="36" t="s">
        <v>75</v>
      </c>
      <c r="C52" s="37" t="s">
        <v>76</v>
      </c>
      <c r="D52" s="31" t="s">
        <v>399</v>
      </c>
      <c r="E52" s="38">
        <v>2521.6</v>
      </c>
      <c r="F52" s="39"/>
      <c r="G52" s="47">
        <f t="shared" si="11"/>
        <v>0</v>
      </c>
    </row>
    <row r="53" spans="1:7" ht="39" x14ac:dyDescent="0.25">
      <c r="A53" s="65" t="s">
        <v>291</v>
      </c>
      <c r="B53" s="36" t="s">
        <v>77</v>
      </c>
      <c r="C53" s="37" t="s">
        <v>445</v>
      </c>
      <c r="D53" s="31" t="s">
        <v>395</v>
      </c>
      <c r="E53" s="38">
        <v>126.08</v>
      </c>
      <c r="F53" s="39"/>
      <c r="G53" s="47">
        <f t="shared" si="11"/>
        <v>0</v>
      </c>
    </row>
    <row r="54" spans="1:7" ht="26.25" x14ac:dyDescent="0.25">
      <c r="A54" s="65" t="s">
        <v>492</v>
      </c>
      <c r="B54" s="36" t="s">
        <v>78</v>
      </c>
      <c r="C54" s="37" t="s">
        <v>79</v>
      </c>
      <c r="D54" s="31" t="s">
        <v>395</v>
      </c>
      <c r="E54" s="38">
        <v>17.66</v>
      </c>
      <c r="F54" s="39"/>
      <c r="G54" s="47">
        <f t="shared" ref="G54" si="12">ROUND(E54*F54,2)</f>
        <v>0</v>
      </c>
    </row>
    <row r="55" spans="1:7" ht="26.25" x14ac:dyDescent="0.25">
      <c r="A55" s="65" t="s">
        <v>493</v>
      </c>
      <c r="B55" s="36" t="s">
        <v>80</v>
      </c>
      <c r="C55" s="37" t="s">
        <v>81</v>
      </c>
      <c r="D55" s="31" t="s">
        <v>395</v>
      </c>
      <c r="E55" s="38">
        <v>5.89</v>
      </c>
      <c r="F55" s="39"/>
      <c r="G55" s="47">
        <f t="shared" ref="G55" si="13">ROUND(E55*F55,2)</f>
        <v>0</v>
      </c>
    </row>
    <row r="56" spans="1:7" ht="26.25" x14ac:dyDescent="0.25">
      <c r="A56" s="65" t="s">
        <v>494</v>
      </c>
      <c r="B56" s="36" t="s">
        <v>82</v>
      </c>
      <c r="C56" s="37" t="s">
        <v>83</v>
      </c>
      <c r="D56" s="31" t="s">
        <v>395</v>
      </c>
      <c r="E56" s="38">
        <v>16.5</v>
      </c>
      <c r="F56" s="39"/>
      <c r="G56" s="47">
        <f t="shared" ref="G56" si="14">ROUND(E56*F56,2)</f>
        <v>0</v>
      </c>
    </row>
    <row r="57" spans="1:7" x14ac:dyDescent="0.25">
      <c r="A57" s="65" t="s">
        <v>497</v>
      </c>
      <c r="B57" s="36" t="s">
        <v>105</v>
      </c>
      <c r="C57" s="37" t="s">
        <v>106</v>
      </c>
      <c r="D57" s="31" t="s">
        <v>395</v>
      </c>
      <c r="E57" s="38">
        <v>0.66999999999999993</v>
      </c>
      <c r="F57" s="39"/>
      <c r="G57" s="47">
        <f t="shared" ref="G57" si="15">ROUND(E57*F57,2)</f>
        <v>0</v>
      </c>
    </row>
    <row r="58" spans="1:7" x14ac:dyDescent="0.25">
      <c r="A58" s="54" t="s">
        <v>416</v>
      </c>
      <c r="B58" s="54"/>
      <c r="C58" s="55" t="s">
        <v>88</v>
      </c>
      <c r="D58" s="56"/>
      <c r="E58" s="56"/>
      <c r="F58" s="57"/>
      <c r="G58" s="58">
        <f>SUM(G59:G60)</f>
        <v>0</v>
      </c>
    </row>
    <row r="59" spans="1:7" x14ac:dyDescent="0.25">
      <c r="A59" s="43" t="s">
        <v>292</v>
      </c>
      <c r="B59" s="36" t="s">
        <v>89</v>
      </c>
      <c r="C59" s="37" t="s">
        <v>90</v>
      </c>
      <c r="D59" s="31" t="s">
        <v>393</v>
      </c>
      <c r="E59" s="38">
        <v>23.7</v>
      </c>
      <c r="F59" s="39"/>
      <c r="G59" s="47">
        <f t="shared" ref="G59" si="16">ROUND(E59*F59,2)</f>
        <v>0</v>
      </c>
    </row>
    <row r="60" spans="1:7" ht="26.25" x14ac:dyDescent="0.25">
      <c r="A60" s="65" t="s">
        <v>495</v>
      </c>
      <c r="B60" s="36" t="s">
        <v>91</v>
      </c>
      <c r="C60" s="37" t="s">
        <v>92</v>
      </c>
      <c r="D60" s="31" t="s">
        <v>393</v>
      </c>
      <c r="E60" s="38">
        <v>58.56</v>
      </c>
      <c r="F60" s="39"/>
      <c r="G60" s="47">
        <f t="shared" ref="G60" si="17">ROUND(E60*F60,2)</f>
        <v>0</v>
      </c>
    </row>
    <row r="61" spans="1:7" x14ac:dyDescent="0.25">
      <c r="A61" s="54" t="s">
        <v>417</v>
      </c>
      <c r="B61" s="54"/>
      <c r="C61" s="55" t="s">
        <v>256</v>
      </c>
      <c r="D61" s="56"/>
      <c r="E61" s="56"/>
      <c r="F61" s="57"/>
      <c r="G61" s="58">
        <f>SUM(G62:G64)</f>
        <v>0</v>
      </c>
    </row>
    <row r="62" spans="1:7" ht="26.25" x14ac:dyDescent="0.25">
      <c r="A62" s="43" t="s">
        <v>294</v>
      </c>
      <c r="B62" s="36" t="s">
        <v>93</v>
      </c>
      <c r="C62" s="37" t="s">
        <v>94</v>
      </c>
      <c r="D62" s="31" t="s">
        <v>398</v>
      </c>
      <c r="E62" s="38">
        <v>6344.4</v>
      </c>
      <c r="F62" s="39"/>
      <c r="G62" s="47">
        <f t="shared" ref="G62:G63" si="18">ROUND(E62*F62,2)</f>
        <v>0</v>
      </c>
    </row>
    <row r="63" spans="1:7" ht="26.25" x14ac:dyDescent="0.25">
      <c r="A63" s="43" t="s">
        <v>295</v>
      </c>
      <c r="B63" s="36" t="s">
        <v>95</v>
      </c>
      <c r="C63" s="37" t="s">
        <v>96</v>
      </c>
      <c r="D63" s="31" t="s">
        <v>398</v>
      </c>
      <c r="E63" s="38">
        <v>1618.94</v>
      </c>
      <c r="F63" s="39"/>
      <c r="G63" s="47">
        <f t="shared" si="18"/>
        <v>0</v>
      </c>
    </row>
    <row r="64" spans="1:7" x14ac:dyDescent="0.25">
      <c r="A64" s="43" t="s">
        <v>296</v>
      </c>
      <c r="B64" s="36" t="s">
        <v>97</v>
      </c>
      <c r="C64" s="37" t="s">
        <v>98</v>
      </c>
      <c r="D64" s="31" t="s">
        <v>398</v>
      </c>
      <c r="E64" s="38">
        <v>613.6</v>
      </c>
      <c r="F64" s="39"/>
      <c r="G64" s="47">
        <f t="shared" ref="G64" si="19">ROUND(E64*F64,2)</f>
        <v>0</v>
      </c>
    </row>
    <row r="65" spans="1:7" x14ac:dyDescent="0.25">
      <c r="A65" s="54" t="s">
        <v>418</v>
      </c>
      <c r="B65" s="54"/>
      <c r="C65" s="55" t="s">
        <v>500</v>
      </c>
      <c r="D65" s="56"/>
      <c r="E65" s="56"/>
      <c r="F65" s="57"/>
      <c r="G65" s="58">
        <f>SUM(G66:G71)</f>
        <v>0</v>
      </c>
    </row>
    <row r="66" spans="1:7" ht="26.25" x14ac:dyDescent="0.25">
      <c r="A66" s="43" t="s">
        <v>293</v>
      </c>
      <c r="B66" s="66" t="s">
        <v>99</v>
      </c>
      <c r="C66" s="37" t="s">
        <v>100</v>
      </c>
      <c r="D66" s="31" t="s">
        <v>395</v>
      </c>
      <c r="E66" s="38">
        <v>4.83</v>
      </c>
      <c r="F66" s="39"/>
      <c r="G66" s="47">
        <f t="shared" ref="G66" si="20">ROUND(E66*F66,2)</f>
        <v>0</v>
      </c>
    </row>
    <row r="67" spans="1:7" ht="26.25" x14ac:dyDescent="0.25">
      <c r="A67" s="65" t="s">
        <v>297</v>
      </c>
      <c r="B67" s="66" t="s">
        <v>101</v>
      </c>
      <c r="C67" s="37" t="s">
        <v>102</v>
      </c>
      <c r="D67" s="31" t="s">
        <v>395</v>
      </c>
      <c r="E67" s="38">
        <v>8.9600000000000009</v>
      </c>
      <c r="F67" s="39"/>
      <c r="G67" s="47">
        <f t="shared" ref="G67" si="21">ROUND(E67*F67,2)</f>
        <v>0</v>
      </c>
    </row>
    <row r="68" spans="1:7" ht="26.25" x14ac:dyDescent="0.25">
      <c r="A68" s="65" t="s">
        <v>496</v>
      </c>
      <c r="B68" s="36" t="s">
        <v>103</v>
      </c>
      <c r="C68" s="37" t="s">
        <v>104</v>
      </c>
      <c r="D68" s="31" t="s">
        <v>395</v>
      </c>
      <c r="E68" s="38">
        <v>13.790000000000001</v>
      </c>
      <c r="F68" s="39"/>
      <c r="G68" s="47">
        <f t="shared" ref="G68" si="22">ROUND(E68*F68,2)</f>
        <v>0</v>
      </c>
    </row>
    <row r="69" spans="1:7" ht="39" x14ac:dyDescent="0.25">
      <c r="A69" s="65" t="s">
        <v>501</v>
      </c>
      <c r="B69" s="36" t="s">
        <v>107</v>
      </c>
      <c r="C69" s="37" t="s">
        <v>446</v>
      </c>
      <c r="D69" s="31" t="s">
        <v>393</v>
      </c>
      <c r="E69" s="38">
        <v>4.43</v>
      </c>
      <c r="F69" s="39"/>
      <c r="G69" s="47">
        <f t="shared" ref="G69" si="23">ROUND(E69*F69,2)</f>
        <v>0</v>
      </c>
    </row>
    <row r="70" spans="1:7" x14ac:dyDescent="0.25">
      <c r="A70" s="65" t="s">
        <v>502</v>
      </c>
      <c r="B70" s="36" t="s">
        <v>84</v>
      </c>
      <c r="C70" s="37" t="s">
        <v>85</v>
      </c>
      <c r="D70" s="31" t="s">
        <v>400</v>
      </c>
      <c r="E70" s="38">
        <v>31.63</v>
      </c>
      <c r="F70" s="39"/>
      <c r="G70" s="47">
        <f t="shared" ref="G70" si="24">ROUND(E70*F70,2)</f>
        <v>0</v>
      </c>
    </row>
    <row r="71" spans="1:7" ht="26.25" x14ac:dyDescent="0.25">
      <c r="A71" s="65" t="s">
        <v>503</v>
      </c>
      <c r="B71" s="36" t="s">
        <v>86</v>
      </c>
      <c r="C71" s="37" t="s">
        <v>87</v>
      </c>
      <c r="D71" s="31" t="s">
        <v>395</v>
      </c>
      <c r="E71" s="38">
        <v>31.63</v>
      </c>
      <c r="F71" s="39"/>
      <c r="G71" s="47">
        <f t="shared" ref="G71" si="25">ROUND(E71*F71,2)</f>
        <v>0</v>
      </c>
    </row>
    <row r="72" spans="1:7" x14ac:dyDescent="0.25">
      <c r="A72" s="54" t="s">
        <v>419</v>
      </c>
      <c r="B72" s="54"/>
      <c r="C72" s="55" t="s">
        <v>108</v>
      </c>
      <c r="D72" s="56"/>
      <c r="E72" s="56"/>
      <c r="F72" s="57"/>
      <c r="G72" s="58">
        <f>SUM(G73:G76)</f>
        <v>0</v>
      </c>
    </row>
    <row r="73" spans="1:7" x14ac:dyDescent="0.25">
      <c r="A73" s="43" t="s">
        <v>298</v>
      </c>
      <c r="B73" s="36" t="s">
        <v>109</v>
      </c>
      <c r="C73" s="37" t="s">
        <v>110</v>
      </c>
      <c r="D73" s="31" t="s">
        <v>393</v>
      </c>
      <c r="E73" s="38">
        <v>4.8</v>
      </c>
      <c r="F73" s="39"/>
      <c r="G73" s="47">
        <f t="shared" ref="G73" si="26">ROUND(E73*F73,2)</f>
        <v>0</v>
      </c>
    </row>
    <row r="74" spans="1:7" ht="26.25" x14ac:dyDescent="0.25">
      <c r="A74" s="65" t="s">
        <v>299</v>
      </c>
      <c r="B74" s="36" t="s">
        <v>111</v>
      </c>
      <c r="C74" s="37" t="s">
        <v>112</v>
      </c>
      <c r="D74" s="31" t="s">
        <v>393</v>
      </c>
      <c r="E74" s="38">
        <v>232.22</v>
      </c>
      <c r="F74" s="39"/>
      <c r="G74" s="47">
        <f t="shared" ref="G74" si="27">ROUND(E74*F74,2)</f>
        <v>0</v>
      </c>
    </row>
    <row r="75" spans="1:7" ht="26.25" x14ac:dyDescent="0.25">
      <c r="A75" s="65" t="s">
        <v>499</v>
      </c>
      <c r="B75" s="36" t="s">
        <v>113</v>
      </c>
      <c r="C75" s="37" t="s">
        <v>114</v>
      </c>
      <c r="D75" s="31" t="s">
        <v>393</v>
      </c>
      <c r="E75" s="38">
        <v>2.1</v>
      </c>
      <c r="F75" s="39"/>
      <c r="G75" s="47">
        <f t="shared" ref="G75" si="28">ROUND(E75*F75,2)</f>
        <v>0</v>
      </c>
    </row>
    <row r="76" spans="1:7" ht="26.25" x14ac:dyDescent="0.25">
      <c r="A76" s="65" t="s">
        <v>510</v>
      </c>
      <c r="B76" s="36" t="s">
        <v>115</v>
      </c>
      <c r="C76" s="37" t="s">
        <v>116</v>
      </c>
      <c r="D76" s="31" t="s">
        <v>391</v>
      </c>
      <c r="E76" s="38">
        <v>216</v>
      </c>
      <c r="F76" s="39"/>
      <c r="G76" s="47">
        <f t="shared" ref="G76" si="29">ROUND(E76*F76,2)</f>
        <v>0</v>
      </c>
    </row>
    <row r="77" spans="1:7" x14ac:dyDescent="0.25">
      <c r="A77" s="54" t="s">
        <v>420</v>
      </c>
      <c r="B77" s="54"/>
      <c r="C77" s="55" t="s">
        <v>506</v>
      </c>
      <c r="D77" s="56"/>
      <c r="E77" s="56"/>
      <c r="F77" s="57"/>
      <c r="G77" s="58">
        <f>SUM(G78:G85)</f>
        <v>0</v>
      </c>
    </row>
    <row r="78" spans="1:7" ht="26.25" customHeight="1" x14ac:dyDescent="0.25">
      <c r="A78" s="43" t="s">
        <v>300</v>
      </c>
      <c r="B78" s="36" t="s">
        <v>117</v>
      </c>
      <c r="C78" s="37" t="s">
        <v>118</v>
      </c>
      <c r="D78" s="31" t="s">
        <v>398</v>
      </c>
      <c r="E78" s="40">
        <v>12923.69</v>
      </c>
      <c r="F78" s="39"/>
      <c r="G78" s="47">
        <f t="shared" ref="G78:G80" si="30">ROUND(E78*F78,2)</f>
        <v>0</v>
      </c>
    </row>
    <row r="79" spans="1:7" ht="26.25" customHeight="1" x14ac:dyDescent="0.25">
      <c r="A79" s="67" t="s">
        <v>301</v>
      </c>
      <c r="B79" s="36" t="s">
        <v>119</v>
      </c>
      <c r="C79" s="37" t="s">
        <v>120</v>
      </c>
      <c r="D79" s="31" t="s">
        <v>394</v>
      </c>
      <c r="E79" s="40">
        <v>11.85</v>
      </c>
      <c r="F79" s="39"/>
      <c r="G79" s="47">
        <f t="shared" ref="G79" si="31">ROUND(E79*F79,2)</f>
        <v>0</v>
      </c>
    </row>
    <row r="80" spans="1:7" x14ac:dyDescent="0.25">
      <c r="A80" s="67" t="s">
        <v>507</v>
      </c>
      <c r="B80" s="36" t="s">
        <v>151</v>
      </c>
      <c r="C80" s="37" t="s">
        <v>152</v>
      </c>
      <c r="D80" s="31" t="s">
        <v>398</v>
      </c>
      <c r="E80" s="38">
        <v>450</v>
      </c>
      <c r="F80" s="39"/>
      <c r="G80" s="47">
        <f t="shared" si="30"/>
        <v>0</v>
      </c>
    </row>
    <row r="81" spans="1:7" x14ac:dyDescent="0.25">
      <c r="A81" s="67" t="s">
        <v>508</v>
      </c>
      <c r="B81" s="36" t="s">
        <v>143</v>
      </c>
      <c r="C81" s="37" t="s">
        <v>144</v>
      </c>
      <c r="D81" s="31" t="s">
        <v>393</v>
      </c>
      <c r="E81" s="38">
        <v>1.8</v>
      </c>
      <c r="F81" s="39"/>
      <c r="G81" s="47">
        <f t="shared" ref="G81" si="32">ROUND(E81*F81,2)</f>
        <v>0</v>
      </c>
    </row>
    <row r="82" spans="1:7" x14ac:dyDescent="0.25">
      <c r="A82" s="67" t="s">
        <v>509</v>
      </c>
      <c r="B82" s="36" t="s">
        <v>145</v>
      </c>
      <c r="C82" s="37" t="s">
        <v>146</v>
      </c>
      <c r="D82" s="31" t="s">
        <v>393</v>
      </c>
      <c r="E82" s="38">
        <v>41.41</v>
      </c>
      <c r="F82" s="39"/>
      <c r="G82" s="47">
        <f t="shared" ref="G82" si="33">ROUND(E82*F82,2)</f>
        <v>0</v>
      </c>
    </row>
    <row r="83" spans="1:7" x14ac:dyDescent="0.25">
      <c r="A83" s="67" t="s">
        <v>512</v>
      </c>
      <c r="B83" s="36" t="s">
        <v>147</v>
      </c>
      <c r="C83" s="37" t="s">
        <v>148</v>
      </c>
      <c r="D83" s="31" t="s">
        <v>393</v>
      </c>
      <c r="E83" s="38">
        <v>41.41</v>
      </c>
      <c r="F83" s="39"/>
      <c r="G83" s="47">
        <f t="shared" ref="G83" si="34">ROUND(E83*F83,2)</f>
        <v>0</v>
      </c>
    </row>
    <row r="84" spans="1:7" x14ac:dyDescent="0.25">
      <c r="A84" s="67" t="s">
        <v>513</v>
      </c>
      <c r="B84" s="36" t="s">
        <v>149</v>
      </c>
      <c r="C84" s="37" t="s">
        <v>150</v>
      </c>
      <c r="D84" s="31" t="s">
        <v>393</v>
      </c>
      <c r="E84" s="38">
        <v>1.8</v>
      </c>
      <c r="F84" s="39"/>
      <c r="G84" s="47">
        <f t="shared" ref="G84" si="35">ROUND(E84*F84,2)</f>
        <v>0</v>
      </c>
    </row>
    <row r="85" spans="1:7" ht="26.25" x14ac:dyDescent="0.25">
      <c r="A85" s="67" t="s">
        <v>515</v>
      </c>
      <c r="B85" s="36" t="s">
        <v>153</v>
      </c>
      <c r="C85" s="37" t="s">
        <v>154</v>
      </c>
      <c r="D85" s="31" t="s">
        <v>393</v>
      </c>
      <c r="E85" s="38">
        <v>41.41</v>
      </c>
      <c r="F85" s="39"/>
      <c r="G85" s="47">
        <f t="shared" ref="G85" si="36">ROUND(E85*F85,2)</f>
        <v>0</v>
      </c>
    </row>
    <row r="86" spans="1:7" x14ac:dyDescent="0.25">
      <c r="A86" s="54" t="s">
        <v>421</v>
      </c>
      <c r="B86" s="54"/>
      <c r="C86" s="55" t="s">
        <v>121</v>
      </c>
      <c r="D86" s="56"/>
      <c r="E86" s="56"/>
      <c r="F86" s="57"/>
      <c r="G86" s="58">
        <f>SUM(G87:G90)</f>
        <v>0</v>
      </c>
    </row>
    <row r="87" spans="1:7" ht="15.75" customHeight="1" x14ac:dyDescent="0.25">
      <c r="A87" s="43" t="s">
        <v>302</v>
      </c>
      <c r="B87" s="36" t="s">
        <v>122</v>
      </c>
      <c r="C87" s="37" t="s">
        <v>123</v>
      </c>
      <c r="D87" s="31" t="s">
        <v>393</v>
      </c>
      <c r="E87" s="38">
        <v>276.36</v>
      </c>
      <c r="F87" s="39"/>
      <c r="G87" s="47">
        <f t="shared" ref="G87:G88" si="37">ROUND(E87*F87,2)</f>
        <v>0</v>
      </c>
    </row>
    <row r="88" spans="1:7" ht="26.25" x14ac:dyDescent="0.25">
      <c r="A88" s="43" t="s">
        <v>303</v>
      </c>
      <c r="B88" s="36" t="s">
        <v>124</v>
      </c>
      <c r="C88" s="37" t="s">
        <v>125</v>
      </c>
      <c r="D88" s="31" t="s">
        <v>395</v>
      </c>
      <c r="E88" s="38">
        <v>13.81</v>
      </c>
      <c r="F88" s="39"/>
      <c r="G88" s="47">
        <f t="shared" si="37"/>
        <v>0</v>
      </c>
    </row>
    <row r="89" spans="1:7" x14ac:dyDescent="0.25">
      <c r="A89" s="43" t="s">
        <v>304</v>
      </c>
      <c r="B89" s="36" t="s">
        <v>126</v>
      </c>
      <c r="C89" s="37" t="s">
        <v>127</v>
      </c>
      <c r="D89" s="31" t="s">
        <v>393</v>
      </c>
      <c r="E89" s="38">
        <v>239.12</v>
      </c>
      <c r="F89" s="39"/>
      <c r="G89" s="47">
        <f t="shared" ref="G89:G90" si="38">ROUND(E89*F89,2)</f>
        <v>0</v>
      </c>
    </row>
    <row r="90" spans="1:7" x14ac:dyDescent="0.25">
      <c r="A90" s="43" t="s">
        <v>305</v>
      </c>
      <c r="B90" s="36" t="s">
        <v>128</v>
      </c>
      <c r="C90" s="37" t="s">
        <v>129</v>
      </c>
      <c r="D90" s="31" t="s">
        <v>393</v>
      </c>
      <c r="E90" s="38">
        <v>239.12</v>
      </c>
      <c r="F90" s="39"/>
      <c r="G90" s="47">
        <f t="shared" si="38"/>
        <v>0</v>
      </c>
    </row>
    <row r="91" spans="1:7" x14ac:dyDescent="0.25">
      <c r="A91" s="54" t="s">
        <v>422</v>
      </c>
      <c r="B91" s="54"/>
      <c r="C91" s="55" t="s">
        <v>132</v>
      </c>
      <c r="D91" s="56"/>
      <c r="E91" s="56"/>
      <c r="F91" s="57"/>
      <c r="G91" s="58">
        <f>SUM(G92:G94)</f>
        <v>0</v>
      </c>
    </row>
    <row r="92" spans="1:7" ht="51.75" x14ac:dyDescent="0.25">
      <c r="A92" s="43" t="s">
        <v>306</v>
      </c>
      <c r="B92" s="36" t="s">
        <v>133</v>
      </c>
      <c r="C92" s="64" t="s">
        <v>447</v>
      </c>
      <c r="D92" s="31" t="s">
        <v>394</v>
      </c>
      <c r="E92" s="38">
        <v>92.16</v>
      </c>
      <c r="F92" s="39"/>
      <c r="G92" s="47">
        <f t="shared" ref="G92:G98" si="39">ROUND(E92*F92,2)</f>
        <v>0</v>
      </c>
    </row>
    <row r="93" spans="1:7" ht="51.75" x14ac:dyDescent="0.25">
      <c r="A93" s="43" t="s">
        <v>309</v>
      </c>
      <c r="B93" s="36" t="s">
        <v>134</v>
      </c>
      <c r="C93" s="64" t="s">
        <v>448</v>
      </c>
      <c r="D93" s="31" t="s">
        <v>393</v>
      </c>
      <c r="E93" s="38">
        <v>276.42</v>
      </c>
      <c r="F93" s="39"/>
      <c r="G93" s="47">
        <f t="shared" si="39"/>
        <v>0</v>
      </c>
    </row>
    <row r="94" spans="1:7" ht="39" x14ac:dyDescent="0.25">
      <c r="A94" s="65"/>
      <c r="B94" s="36" t="s">
        <v>135</v>
      </c>
      <c r="C94" s="64" t="s">
        <v>449</v>
      </c>
      <c r="D94" s="31" t="s">
        <v>393</v>
      </c>
      <c r="E94" s="38">
        <v>22.88</v>
      </c>
      <c r="F94" s="39"/>
      <c r="G94" s="47">
        <f t="shared" ref="G94" si="40">ROUND(E94*F94,2)</f>
        <v>0</v>
      </c>
    </row>
    <row r="95" spans="1:7" x14ac:dyDescent="0.25">
      <c r="A95" s="54" t="s">
        <v>423</v>
      </c>
      <c r="B95" s="54"/>
      <c r="C95" s="55" t="s">
        <v>136</v>
      </c>
      <c r="D95" s="56"/>
      <c r="E95" s="56"/>
      <c r="F95" s="56"/>
      <c r="G95" s="58">
        <f>SUM(G96:G98)</f>
        <v>0</v>
      </c>
    </row>
    <row r="96" spans="1:7" ht="26.25" x14ac:dyDescent="0.25">
      <c r="A96" s="43" t="s">
        <v>310</v>
      </c>
      <c r="B96" s="36" t="s">
        <v>137</v>
      </c>
      <c r="C96" s="37" t="s">
        <v>138</v>
      </c>
      <c r="D96" s="31" t="s">
        <v>393</v>
      </c>
      <c r="E96" s="40">
        <v>107.16</v>
      </c>
      <c r="F96" s="39"/>
      <c r="G96" s="47">
        <f t="shared" si="39"/>
        <v>0</v>
      </c>
    </row>
    <row r="97" spans="1:7" ht="26.25" x14ac:dyDescent="0.25">
      <c r="A97" s="65" t="s">
        <v>311</v>
      </c>
      <c r="B97" s="36" t="s">
        <v>139</v>
      </c>
      <c r="C97" s="37" t="s">
        <v>140</v>
      </c>
      <c r="D97" s="31" t="s">
        <v>394</v>
      </c>
      <c r="E97" s="40">
        <v>1.8</v>
      </c>
      <c r="F97" s="39"/>
      <c r="G97" s="47">
        <f t="shared" ref="G97" si="41">ROUND(E97*F97,2)</f>
        <v>0</v>
      </c>
    </row>
    <row r="98" spans="1:7" ht="26.25" x14ac:dyDescent="0.25">
      <c r="A98" s="65" t="s">
        <v>511</v>
      </c>
      <c r="B98" s="36" t="s">
        <v>141</v>
      </c>
      <c r="C98" s="37" t="s">
        <v>450</v>
      </c>
      <c r="D98" s="31" t="s">
        <v>394</v>
      </c>
      <c r="E98" s="40">
        <v>28.8</v>
      </c>
      <c r="F98" s="39"/>
      <c r="G98" s="47">
        <f t="shared" si="39"/>
        <v>0</v>
      </c>
    </row>
    <row r="99" spans="1:7" x14ac:dyDescent="0.25">
      <c r="A99" s="54" t="s">
        <v>424</v>
      </c>
      <c r="B99" s="54"/>
      <c r="C99" s="55" t="s">
        <v>257</v>
      </c>
      <c r="D99" s="56"/>
      <c r="E99" s="56"/>
      <c r="F99" s="56"/>
      <c r="G99" s="58">
        <f>SUM(G100:G100)</f>
        <v>0</v>
      </c>
    </row>
    <row r="100" spans="1:7" ht="39" x14ac:dyDescent="0.25">
      <c r="A100" s="43" t="s">
        <v>307</v>
      </c>
      <c r="B100" s="36" t="s">
        <v>142</v>
      </c>
      <c r="C100" s="37" t="s">
        <v>451</v>
      </c>
      <c r="D100" s="31" t="s">
        <v>393</v>
      </c>
      <c r="E100" s="40">
        <v>70</v>
      </c>
      <c r="F100" s="39"/>
      <c r="G100" s="47">
        <f t="shared" ref="G100" si="42">ROUND(E100*F100,2)</f>
        <v>0</v>
      </c>
    </row>
    <row r="101" spans="1:7" x14ac:dyDescent="0.25">
      <c r="A101" s="54" t="s">
        <v>425</v>
      </c>
      <c r="B101" s="54"/>
      <c r="C101" s="55" t="s">
        <v>250</v>
      </c>
      <c r="D101" s="56"/>
      <c r="E101" s="56"/>
      <c r="F101" s="56"/>
      <c r="G101" s="58">
        <f>SUM(G102:G107)</f>
        <v>0</v>
      </c>
    </row>
    <row r="102" spans="1:7" ht="26.25" x14ac:dyDescent="0.25">
      <c r="A102" s="61" t="s">
        <v>312</v>
      </c>
      <c r="B102" s="36" t="s">
        <v>6</v>
      </c>
      <c r="C102" s="37" t="s">
        <v>7</v>
      </c>
      <c r="D102" s="31" t="s">
        <v>393</v>
      </c>
      <c r="E102" s="38">
        <v>20</v>
      </c>
      <c r="F102" s="39"/>
      <c r="G102" s="47">
        <f t="shared" ref="G102:G104" si="43">ROUND(E102*F102,2)</f>
        <v>0</v>
      </c>
    </row>
    <row r="103" spans="1:7" ht="39" x14ac:dyDescent="0.25">
      <c r="A103" s="63" t="s">
        <v>313</v>
      </c>
      <c r="B103" s="36" t="s">
        <v>9</v>
      </c>
      <c r="C103" s="37" t="s">
        <v>441</v>
      </c>
      <c r="D103" s="31" t="s">
        <v>392</v>
      </c>
      <c r="E103" s="38">
        <v>1</v>
      </c>
      <c r="F103" s="39"/>
      <c r="G103" s="47">
        <f t="shared" si="43"/>
        <v>0</v>
      </c>
    </row>
    <row r="104" spans="1:7" ht="26.25" x14ac:dyDescent="0.25">
      <c r="A104" s="63" t="s">
        <v>401</v>
      </c>
      <c r="B104" s="41" t="s">
        <v>467</v>
      </c>
      <c r="C104" s="37" t="s">
        <v>470</v>
      </c>
      <c r="D104" s="31" t="s">
        <v>391</v>
      </c>
      <c r="E104" s="38">
        <v>400</v>
      </c>
      <c r="F104" s="39"/>
      <c r="G104" s="47">
        <f t="shared" si="43"/>
        <v>0</v>
      </c>
    </row>
    <row r="105" spans="1:7" ht="26.25" x14ac:dyDescent="0.25">
      <c r="A105" s="63" t="s">
        <v>402</v>
      </c>
      <c r="B105" s="41" t="s">
        <v>468</v>
      </c>
      <c r="C105" s="37" t="s">
        <v>469</v>
      </c>
      <c r="D105" s="31" t="s">
        <v>391</v>
      </c>
      <c r="E105" s="38">
        <v>80</v>
      </c>
      <c r="F105" s="39"/>
      <c r="G105" s="47">
        <f t="shared" ref="G105" si="44">ROUND(E105*F105,2)</f>
        <v>0</v>
      </c>
    </row>
    <row r="106" spans="1:7" ht="26.25" x14ac:dyDescent="0.25">
      <c r="A106" s="63" t="s">
        <v>475</v>
      </c>
      <c r="B106" s="41" t="s">
        <v>471</v>
      </c>
      <c r="C106" s="37" t="s">
        <v>472</v>
      </c>
      <c r="D106" s="31" t="s">
        <v>403</v>
      </c>
      <c r="E106" s="38">
        <v>1</v>
      </c>
      <c r="F106" s="39"/>
      <c r="G106" s="47">
        <f t="shared" ref="G106:G107" si="45">ROUND(E106*F106,2)</f>
        <v>0</v>
      </c>
    </row>
    <row r="107" spans="1:7" ht="26.25" x14ac:dyDescent="0.25">
      <c r="A107" s="63" t="s">
        <v>476</v>
      </c>
      <c r="B107" s="41" t="s">
        <v>473</v>
      </c>
      <c r="C107" s="37" t="s">
        <v>474</v>
      </c>
      <c r="D107" s="31" t="s">
        <v>391</v>
      </c>
      <c r="E107" s="38">
        <v>3</v>
      </c>
      <c r="F107" s="39"/>
      <c r="G107" s="47">
        <f t="shared" si="45"/>
        <v>0</v>
      </c>
    </row>
    <row r="108" spans="1:7" x14ac:dyDescent="0.25">
      <c r="A108" s="54" t="s">
        <v>426</v>
      </c>
      <c r="B108" s="54"/>
      <c r="C108" s="55" t="s">
        <v>504</v>
      </c>
      <c r="D108" s="56"/>
      <c r="E108" s="56"/>
      <c r="F108" s="56"/>
      <c r="G108" s="58">
        <f>SUM(G109:G115)</f>
        <v>0</v>
      </c>
    </row>
    <row r="109" spans="1:7" ht="39" x14ac:dyDescent="0.25">
      <c r="A109" s="43" t="s">
        <v>314</v>
      </c>
      <c r="B109" s="36" t="s">
        <v>155</v>
      </c>
      <c r="C109" s="37" t="s">
        <v>452</v>
      </c>
      <c r="D109" s="31" t="s">
        <v>393</v>
      </c>
      <c r="E109" s="38">
        <v>10.89</v>
      </c>
      <c r="F109" s="39"/>
      <c r="G109" s="47">
        <f t="shared" ref="G109:G115" si="46">ROUND(E109*F109,2)</f>
        <v>0</v>
      </c>
    </row>
    <row r="110" spans="1:7" ht="26.25" x14ac:dyDescent="0.25">
      <c r="A110" s="65" t="s">
        <v>317</v>
      </c>
      <c r="B110" s="36" t="s">
        <v>156</v>
      </c>
      <c r="C110" s="37" t="s">
        <v>157</v>
      </c>
      <c r="D110" s="31" t="s">
        <v>393</v>
      </c>
      <c r="E110" s="38">
        <v>5.71</v>
      </c>
      <c r="F110" s="39"/>
      <c r="G110" s="47">
        <f t="shared" ref="G110" si="47">ROUND(E110*F110,2)</f>
        <v>0</v>
      </c>
    </row>
    <row r="111" spans="1:7" x14ac:dyDescent="0.25">
      <c r="A111" s="65" t="s">
        <v>318</v>
      </c>
      <c r="B111" s="36" t="s">
        <v>158</v>
      </c>
      <c r="C111" s="37" t="s">
        <v>159</v>
      </c>
      <c r="D111" s="31" t="s">
        <v>393</v>
      </c>
      <c r="E111" s="38">
        <v>75.599999999999994</v>
      </c>
      <c r="F111" s="39"/>
      <c r="G111" s="47">
        <f t="shared" ref="G111" si="48">ROUND(E111*F111,2)</f>
        <v>0</v>
      </c>
    </row>
    <row r="112" spans="1:7" x14ac:dyDescent="0.25">
      <c r="A112" s="65" t="s">
        <v>319</v>
      </c>
      <c r="B112" s="36" t="s">
        <v>160</v>
      </c>
      <c r="C112" s="37" t="s">
        <v>161</v>
      </c>
      <c r="D112" s="31" t="s">
        <v>393</v>
      </c>
      <c r="E112" s="38">
        <v>362.88</v>
      </c>
      <c r="F112" s="39"/>
      <c r="G112" s="47">
        <f t="shared" si="46"/>
        <v>0</v>
      </c>
    </row>
    <row r="113" spans="1:7" x14ac:dyDescent="0.25">
      <c r="A113" s="65" t="s">
        <v>320</v>
      </c>
      <c r="B113" s="36" t="s">
        <v>164</v>
      </c>
      <c r="C113" s="37" t="s">
        <v>165</v>
      </c>
      <c r="D113" s="31" t="s">
        <v>393</v>
      </c>
      <c r="E113" s="38">
        <v>75.599999999999994</v>
      </c>
      <c r="F113" s="39"/>
      <c r="G113" s="47">
        <f t="shared" si="46"/>
        <v>0</v>
      </c>
    </row>
    <row r="114" spans="1:7" x14ac:dyDescent="0.25">
      <c r="A114" s="65" t="s">
        <v>498</v>
      </c>
      <c r="B114" s="36" t="s">
        <v>166</v>
      </c>
      <c r="C114" s="37" t="s">
        <v>167</v>
      </c>
      <c r="D114" s="31" t="s">
        <v>393</v>
      </c>
      <c r="E114" s="38">
        <v>362.88</v>
      </c>
      <c r="F114" s="39"/>
      <c r="G114" s="47">
        <f t="shared" si="46"/>
        <v>0</v>
      </c>
    </row>
    <row r="115" spans="1:7" x14ac:dyDescent="0.25">
      <c r="A115" s="65" t="s">
        <v>505</v>
      </c>
      <c r="B115" s="36" t="s">
        <v>162</v>
      </c>
      <c r="C115" s="37" t="s">
        <v>163</v>
      </c>
      <c r="D115" s="31" t="s">
        <v>398</v>
      </c>
      <c r="E115" s="40">
        <v>10172.75</v>
      </c>
      <c r="F115" s="39"/>
      <c r="G115" s="47">
        <f t="shared" si="46"/>
        <v>0</v>
      </c>
    </row>
    <row r="116" spans="1:7" ht="26.25" x14ac:dyDescent="0.25">
      <c r="A116" s="54" t="s">
        <v>427</v>
      </c>
      <c r="B116" s="54"/>
      <c r="C116" s="55" t="s">
        <v>168</v>
      </c>
      <c r="D116" s="56"/>
      <c r="E116" s="56"/>
      <c r="F116" s="56"/>
      <c r="G116" s="58">
        <f>SUM(G117:G135)</f>
        <v>0</v>
      </c>
    </row>
    <row r="117" spans="1:7" ht="39" x14ac:dyDescent="0.25">
      <c r="A117" s="43" t="s">
        <v>321</v>
      </c>
      <c r="B117" s="36" t="s">
        <v>169</v>
      </c>
      <c r="C117" s="37" t="s">
        <v>453</v>
      </c>
      <c r="D117" s="31" t="s">
        <v>391</v>
      </c>
      <c r="E117" s="38">
        <v>1</v>
      </c>
      <c r="F117" s="39"/>
      <c r="G117" s="47">
        <f t="shared" ref="G117:G125" si="49">ROUND(E117*F117,2)</f>
        <v>0</v>
      </c>
    </row>
    <row r="118" spans="1:7" ht="26.25" x14ac:dyDescent="0.25">
      <c r="A118" s="43" t="s">
        <v>322</v>
      </c>
      <c r="B118" s="36" t="s">
        <v>170</v>
      </c>
      <c r="C118" s="37" t="s">
        <v>171</v>
      </c>
      <c r="D118" s="31" t="s">
        <v>393</v>
      </c>
      <c r="E118" s="38">
        <v>4</v>
      </c>
      <c r="F118" s="39"/>
      <c r="G118" s="47">
        <f t="shared" si="49"/>
        <v>0</v>
      </c>
    </row>
    <row r="119" spans="1:7" x14ac:dyDescent="0.25">
      <c r="A119" s="43" t="s">
        <v>323</v>
      </c>
      <c r="B119" s="36" t="s">
        <v>172</v>
      </c>
      <c r="C119" s="37" t="s">
        <v>173</v>
      </c>
      <c r="D119" s="31" t="s">
        <v>398</v>
      </c>
      <c r="E119" s="38">
        <v>2.5</v>
      </c>
      <c r="F119" s="39"/>
      <c r="G119" s="47">
        <f t="shared" si="49"/>
        <v>0</v>
      </c>
    </row>
    <row r="120" spans="1:7" ht="26.25" x14ac:dyDescent="0.25">
      <c r="A120" s="43" t="s">
        <v>324</v>
      </c>
      <c r="B120" s="36" t="s">
        <v>174</v>
      </c>
      <c r="C120" s="37" t="s">
        <v>175</v>
      </c>
      <c r="D120" s="31" t="s">
        <v>391</v>
      </c>
      <c r="E120" s="38">
        <v>16</v>
      </c>
      <c r="F120" s="39"/>
      <c r="G120" s="47">
        <f t="shared" si="49"/>
        <v>0</v>
      </c>
    </row>
    <row r="121" spans="1:7" ht="26.25" x14ac:dyDescent="0.25">
      <c r="A121" s="43" t="s">
        <v>325</v>
      </c>
      <c r="B121" s="36" t="s">
        <v>176</v>
      </c>
      <c r="C121" s="37" t="s">
        <v>177</v>
      </c>
      <c r="D121" s="31" t="s">
        <v>391</v>
      </c>
      <c r="E121" s="38">
        <v>4</v>
      </c>
      <c r="F121" s="39"/>
      <c r="G121" s="47">
        <f t="shared" si="49"/>
        <v>0</v>
      </c>
    </row>
    <row r="122" spans="1:7" ht="26.25" x14ac:dyDescent="0.25">
      <c r="A122" s="43" t="s">
        <v>326</v>
      </c>
      <c r="B122" s="36" t="s">
        <v>178</v>
      </c>
      <c r="C122" s="37" t="s">
        <v>179</v>
      </c>
      <c r="D122" s="31" t="s">
        <v>391</v>
      </c>
      <c r="E122" s="38">
        <v>4</v>
      </c>
      <c r="F122" s="39"/>
      <c r="G122" s="47">
        <f t="shared" si="49"/>
        <v>0</v>
      </c>
    </row>
    <row r="123" spans="1:7" ht="26.25" x14ac:dyDescent="0.25">
      <c r="A123" s="43" t="s">
        <v>327</v>
      </c>
      <c r="B123" s="36" t="s">
        <v>180</v>
      </c>
      <c r="C123" s="37" t="s">
        <v>181</v>
      </c>
      <c r="D123" s="31" t="s">
        <v>391</v>
      </c>
      <c r="E123" s="38">
        <v>4</v>
      </c>
      <c r="F123" s="39"/>
      <c r="G123" s="47">
        <f t="shared" si="49"/>
        <v>0</v>
      </c>
    </row>
    <row r="124" spans="1:7" ht="39" x14ac:dyDescent="0.25">
      <c r="A124" s="43" t="s">
        <v>328</v>
      </c>
      <c r="B124" s="36" t="s">
        <v>182</v>
      </c>
      <c r="C124" s="37" t="s">
        <v>454</v>
      </c>
      <c r="D124" s="31" t="s">
        <v>391</v>
      </c>
      <c r="E124" s="38">
        <v>4</v>
      </c>
      <c r="F124" s="39"/>
      <c r="G124" s="47">
        <f t="shared" si="49"/>
        <v>0</v>
      </c>
    </row>
    <row r="125" spans="1:7" ht="39" x14ac:dyDescent="0.25">
      <c r="A125" s="43" t="s">
        <v>329</v>
      </c>
      <c r="B125" s="36" t="s">
        <v>183</v>
      </c>
      <c r="C125" s="37" t="s">
        <v>455</v>
      </c>
      <c r="D125" s="31" t="s">
        <v>391</v>
      </c>
      <c r="E125" s="38">
        <v>1</v>
      </c>
      <c r="F125" s="39"/>
      <c r="G125" s="47">
        <f t="shared" si="49"/>
        <v>0</v>
      </c>
    </row>
    <row r="126" spans="1:7" ht="26.25" x14ac:dyDescent="0.25">
      <c r="A126" s="43" t="s">
        <v>130</v>
      </c>
      <c r="B126" s="36" t="s">
        <v>184</v>
      </c>
      <c r="C126" s="37" t="s">
        <v>185</v>
      </c>
      <c r="D126" s="31" t="s">
        <v>391</v>
      </c>
      <c r="E126" s="38">
        <v>4</v>
      </c>
      <c r="F126" s="39"/>
      <c r="G126" s="47">
        <f t="shared" ref="G126:G133" si="50">ROUND(E126*F126,2)</f>
        <v>0</v>
      </c>
    </row>
    <row r="127" spans="1:7" ht="26.25" x14ac:dyDescent="0.25">
      <c r="A127" s="43" t="s">
        <v>330</v>
      </c>
      <c r="B127" s="36" t="s">
        <v>186</v>
      </c>
      <c r="C127" s="37" t="s">
        <v>187</v>
      </c>
      <c r="D127" s="31" t="s">
        <v>391</v>
      </c>
      <c r="E127" s="38">
        <v>4</v>
      </c>
      <c r="F127" s="39"/>
      <c r="G127" s="47">
        <f t="shared" si="50"/>
        <v>0</v>
      </c>
    </row>
    <row r="128" spans="1:7" ht="26.25" x14ac:dyDescent="0.25">
      <c r="A128" s="43" t="s">
        <v>131</v>
      </c>
      <c r="B128" s="36" t="s">
        <v>188</v>
      </c>
      <c r="C128" s="37" t="s">
        <v>189</v>
      </c>
      <c r="D128" s="31" t="s">
        <v>391</v>
      </c>
      <c r="E128" s="38">
        <v>4</v>
      </c>
      <c r="F128" s="39"/>
      <c r="G128" s="47">
        <f t="shared" si="50"/>
        <v>0</v>
      </c>
    </row>
    <row r="129" spans="1:7" ht="26.25" x14ac:dyDescent="0.25">
      <c r="A129" s="43" t="s">
        <v>331</v>
      </c>
      <c r="B129" s="36" t="s">
        <v>190</v>
      </c>
      <c r="C129" s="37" t="s">
        <v>191</v>
      </c>
      <c r="D129" s="31" t="s">
        <v>391</v>
      </c>
      <c r="E129" s="38">
        <v>4</v>
      </c>
      <c r="F129" s="39"/>
      <c r="G129" s="47">
        <f t="shared" si="50"/>
        <v>0</v>
      </c>
    </row>
    <row r="130" spans="1:7" ht="26.25" x14ac:dyDescent="0.25">
      <c r="A130" s="43" t="s">
        <v>332</v>
      </c>
      <c r="B130" s="36" t="s">
        <v>192</v>
      </c>
      <c r="C130" s="37" t="s">
        <v>193</v>
      </c>
      <c r="D130" s="31" t="s">
        <v>391</v>
      </c>
      <c r="E130" s="38">
        <v>4</v>
      </c>
      <c r="F130" s="39"/>
      <c r="G130" s="47">
        <f t="shared" si="50"/>
        <v>0</v>
      </c>
    </row>
    <row r="131" spans="1:7" ht="26.25" x14ac:dyDescent="0.25">
      <c r="A131" s="43" t="s">
        <v>333</v>
      </c>
      <c r="B131" s="36" t="s">
        <v>194</v>
      </c>
      <c r="C131" s="37" t="s">
        <v>195</v>
      </c>
      <c r="D131" s="31" t="s">
        <v>391</v>
      </c>
      <c r="E131" s="38">
        <v>4</v>
      </c>
      <c r="F131" s="39"/>
      <c r="G131" s="47">
        <f t="shared" si="50"/>
        <v>0</v>
      </c>
    </row>
    <row r="132" spans="1:7" ht="26.25" x14ac:dyDescent="0.25">
      <c r="A132" s="43" t="s">
        <v>334</v>
      </c>
      <c r="B132" s="36" t="s">
        <v>196</v>
      </c>
      <c r="C132" s="37" t="s">
        <v>197</v>
      </c>
      <c r="D132" s="31" t="s">
        <v>391</v>
      </c>
      <c r="E132" s="38">
        <v>4</v>
      </c>
      <c r="F132" s="39"/>
      <c r="G132" s="47">
        <f t="shared" si="50"/>
        <v>0</v>
      </c>
    </row>
    <row r="133" spans="1:7" ht="26.25" x14ac:dyDescent="0.25">
      <c r="A133" s="43" t="s">
        <v>335</v>
      </c>
      <c r="B133" s="36" t="s">
        <v>198</v>
      </c>
      <c r="C133" s="37" t="s">
        <v>199</v>
      </c>
      <c r="D133" s="31" t="s">
        <v>391</v>
      </c>
      <c r="E133" s="38">
        <v>4</v>
      </c>
      <c r="F133" s="39"/>
      <c r="G133" s="47">
        <f t="shared" si="50"/>
        <v>0</v>
      </c>
    </row>
    <row r="134" spans="1:7" ht="39" x14ac:dyDescent="0.25">
      <c r="A134" s="43" t="s">
        <v>336</v>
      </c>
      <c r="B134" s="36" t="s">
        <v>200</v>
      </c>
      <c r="C134" s="37" t="s">
        <v>456</v>
      </c>
      <c r="D134" s="31" t="s">
        <v>391</v>
      </c>
      <c r="E134" s="38">
        <v>4</v>
      </c>
      <c r="F134" s="39"/>
      <c r="G134" s="47">
        <f t="shared" ref="G134:G139" si="51">ROUND(E134*F134,2)</f>
        <v>0</v>
      </c>
    </row>
    <row r="135" spans="1:7" ht="39" x14ac:dyDescent="0.25">
      <c r="A135" s="43" t="s">
        <v>337</v>
      </c>
      <c r="B135" s="36" t="s">
        <v>201</v>
      </c>
      <c r="C135" s="37" t="s">
        <v>457</v>
      </c>
      <c r="D135" s="31" t="s">
        <v>391</v>
      </c>
      <c r="E135" s="38">
        <v>4</v>
      </c>
      <c r="F135" s="39"/>
      <c r="G135" s="47">
        <f t="shared" si="51"/>
        <v>0</v>
      </c>
    </row>
    <row r="136" spans="1:7" ht="26.25" x14ac:dyDescent="0.25">
      <c r="A136" s="54" t="s">
        <v>428</v>
      </c>
      <c r="B136" s="54"/>
      <c r="C136" s="55" t="s">
        <v>202</v>
      </c>
      <c r="D136" s="56"/>
      <c r="E136" s="56"/>
      <c r="F136" s="56"/>
      <c r="G136" s="58">
        <f>SUM(G137:G139)</f>
        <v>0</v>
      </c>
    </row>
    <row r="137" spans="1:7" ht="26.25" x14ac:dyDescent="0.25">
      <c r="A137" s="43" t="s">
        <v>316</v>
      </c>
      <c r="B137" s="36" t="s">
        <v>203</v>
      </c>
      <c r="C137" s="37" t="s">
        <v>204</v>
      </c>
      <c r="D137" s="31" t="s">
        <v>394</v>
      </c>
      <c r="E137" s="38">
        <v>350</v>
      </c>
      <c r="F137" s="39"/>
      <c r="G137" s="47">
        <f t="shared" si="51"/>
        <v>0</v>
      </c>
    </row>
    <row r="138" spans="1:7" ht="26.25" x14ac:dyDescent="0.25">
      <c r="A138" s="43" t="s">
        <v>338</v>
      </c>
      <c r="B138" s="36" t="s">
        <v>205</v>
      </c>
      <c r="C138" s="37" t="s">
        <v>206</v>
      </c>
      <c r="D138" s="31" t="s">
        <v>394</v>
      </c>
      <c r="E138" s="38">
        <v>150</v>
      </c>
      <c r="F138" s="39"/>
      <c r="G138" s="47">
        <f t="shared" si="51"/>
        <v>0</v>
      </c>
    </row>
    <row r="139" spans="1:7" ht="26.25" x14ac:dyDescent="0.25">
      <c r="A139" s="43" t="s">
        <v>339</v>
      </c>
      <c r="B139" s="36" t="s">
        <v>207</v>
      </c>
      <c r="C139" s="37" t="s">
        <v>208</v>
      </c>
      <c r="D139" s="31" t="s">
        <v>394</v>
      </c>
      <c r="E139" s="38">
        <v>100</v>
      </c>
      <c r="F139" s="39"/>
      <c r="G139" s="47">
        <f t="shared" si="51"/>
        <v>0</v>
      </c>
    </row>
    <row r="140" spans="1:7" ht="26.25" x14ac:dyDescent="0.25">
      <c r="A140" s="54" t="s">
        <v>429</v>
      </c>
      <c r="B140" s="54"/>
      <c r="C140" s="55" t="s">
        <v>209</v>
      </c>
      <c r="D140" s="56"/>
      <c r="E140" s="56"/>
      <c r="F140" s="56"/>
      <c r="G140" s="58">
        <f>SUM(G141:G149)</f>
        <v>0</v>
      </c>
    </row>
    <row r="141" spans="1:7" ht="26.25" x14ac:dyDescent="0.25">
      <c r="A141" s="43" t="s">
        <v>315</v>
      </c>
      <c r="B141" s="36" t="s">
        <v>210</v>
      </c>
      <c r="C141" s="37" t="s">
        <v>211</v>
      </c>
      <c r="D141" s="31" t="s">
        <v>394</v>
      </c>
      <c r="E141" s="38">
        <v>1800</v>
      </c>
      <c r="F141" s="39"/>
      <c r="G141" s="47">
        <f t="shared" ref="G141:G147" si="52">ROUND(E141*F141,2)</f>
        <v>0</v>
      </c>
    </row>
    <row r="142" spans="1:7" ht="26.25" x14ac:dyDescent="0.25">
      <c r="A142" s="43" t="s">
        <v>340</v>
      </c>
      <c r="B142" s="36" t="s">
        <v>212</v>
      </c>
      <c r="C142" s="37" t="s">
        <v>213</v>
      </c>
      <c r="D142" s="31" t="s">
        <v>394</v>
      </c>
      <c r="E142" s="38">
        <v>400</v>
      </c>
      <c r="F142" s="39"/>
      <c r="G142" s="47">
        <f t="shared" si="52"/>
        <v>0</v>
      </c>
    </row>
    <row r="143" spans="1:7" ht="26.25" x14ac:dyDescent="0.25">
      <c r="A143" s="43" t="s">
        <v>341</v>
      </c>
      <c r="B143" s="36" t="s">
        <v>214</v>
      </c>
      <c r="C143" s="37" t="s">
        <v>215</v>
      </c>
      <c r="D143" s="31" t="s">
        <v>394</v>
      </c>
      <c r="E143" s="38">
        <v>600</v>
      </c>
      <c r="F143" s="39"/>
      <c r="G143" s="47">
        <f t="shared" si="52"/>
        <v>0</v>
      </c>
    </row>
    <row r="144" spans="1:7" x14ac:dyDescent="0.25">
      <c r="A144" s="43" t="s">
        <v>342</v>
      </c>
      <c r="B144" s="36" t="s">
        <v>216</v>
      </c>
      <c r="C144" s="37" t="s">
        <v>217</v>
      </c>
      <c r="D144" s="31" t="s">
        <v>391</v>
      </c>
      <c r="E144" s="38">
        <v>300</v>
      </c>
      <c r="F144" s="39"/>
      <c r="G144" s="47">
        <f t="shared" si="52"/>
        <v>0</v>
      </c>
    </row>
    <row r="145" spans="1:7" ht="26.25" x14ac:dyDescent="0.25">
      <c r="A145" s="43" t="s">
        <v>343</v>
      </c>
      <c r="B145" s="36" t="s">
        <v>218</v>
      </c>
      <c r="C145" s="37" t="s">
        <v>219</v>
      </c>
      <c r="D145" s="31" t="s">
        <v>391</v>
      </c>
      <c r="E145" s="38">
        <v>300</v>
      </c>
      <c r="F145" s="39"/>
      <c r="G145" s="47">
        <f t="shared" si="52"/>
        <v>0</v>
      </c>
    </row>
    <row r="146" spans="1:7" ht="26.25" x14ac:dyDescent="0.25">
      <c r="A146" s="43" t="s">
        <v>344</v>
      </c>
      <c r="B146" s="36" t="s">
        <v>220</v>
      </c>
      <c r="C146" s="37" t="s">
        <v>221</v>
      </c>
      <c r="D146" s="31" t="s">
        <v>391</v>
      </c>
      <c r="E146" s="38">
        <v>24</v>
      </c>
      <c r="F146" s="39"/>
      <c r="G146" s="47">
        <f t="shared" si="52"/>
        <v>0</v>
      </c>
    </row>
    <row r="147" spans="1:7" ht="26.25" x14ac:dyDescent="0.25">
      <c r="A147" s="43" t="s">
        <v>345</v>
      </c>
      <c r="B147" s="36" t="s">
        <v>222</v>
      </c>
      <c r="C147" s="37" t="s">
        <v>223</v>
      </c>
      <c r="D147" s="31" t="s">
        <v>391</v>
      </c>
      <c r="E147" s="38">
        <v>96</v>
      </c>
      <c r="F147" s="39"/>
      <c r="G147" s="47">
        <f t="shared" si="52"/>
        <v>0</v>
      </c>
    </row>
    <row r="148" spans="1:7" ht="26.25" x14ac:dyDescent="0.25">
      <c r="A148" s="43" t="s">
        <v>346</v>
      </c>
      <c r="B148" s="36" t="s">
        <v>224</v>
      </c>
      <c r="C148" s="37" t="s">
        <v>225</v>
      </c>
      <c r="D148" s="31" t="s">
        <v>394</v>
      </c>
      <c r="E148" s="38">
        <v>429.6</v>
      </c>
      <c r="F148" s="39"/>
      <c r="G148" s="47">
        <f t="shared" ref="G148:G149" si="53">ROUND(E148*F148,2)</f>
        <v>0</v>
      </c>
    </row>
    <row r="149" spans="1:7" ht="26.25" x14ac:dyDescent="0.25">
      <c r="A149" s="43" t="s">
        <v>347</v>
      </c>
      <c r="B149" s="36" t="s">
        <v>226</v>
      </c>
      <c r="C149" s="37" t="s">
        <v>227</v>
      </c>
      <c r="D149" s="31" t="s">
        <v>394</v>
      </c>
      <c r="E149" s="38">
        <v>948</v>
      </c>
      <c r="F149" s="39"/>
      <c r="G149" s="47">
        <f t="shared" si="53"/>
        <v>0</v>
      </c>
    </row>
    <row r="150" spans="1:7" ht="26.25" x14ac:dyDescent="0.25">
      <c r="A150" s="54" t="s">
        <v>430</v>
      </c>
      <c r="B150" s="54"/>
      <c r="C150" s="55" t="s">
        <v>228</v>
      </c>
      <c r="D150" s="56"/>
      <c r="E150" s="56"/>
      <c r="F150" s="56"/>
      <c r="G150" s="58">
        <f>SUM(G151:G153)</f>
        <v>0</v>
      </c>
    </row>
    <row r="151" spans="1:7" x14ac:dyDescent="0.25">
      <c r="A151" s="43" t="s">
        <v>348</v>
      </c>
      <c r="B151" s="36" t="s">
        <v>229</v>
      </c>
      <c r="C151" s="37" t="s">
        <v>230</v>
      </c>
      <c r="D151" s="31" t="s">
        <v>391</v>
      </c>
      <c r="E151" s="38">
        <v>24</v>
      </c>
      <c r="F151" s="39"/>
      <c r="G151" s="47">
        <f t="shared" ref="G151:G153" si="54">ROUND(E151*F151,2)</f>
        <v>0</v>
      </c>
    </row>
    <row r="152" spans="1:7" x14ac:dyDescent="0.25">
      <c r="A152" s="43" t="s">
        <v>308</v>
      </c>
      <c r="B152" s="36" t="s">
        <v>231</v>
      </c>
      <c r="C152" s="37" t="s">
        <v>232</v>
      </c>
      <c r="D152" s="31" t="s">
        <v>391</v>
      </c>
      <c r="E152" s="38">
        <v>24</v>
      </c>
      <c r="F152" s="39"/>
      <c r="G152" s="47">
        <f t="shared" si="54"/>
        <v>0</v>
      </c>
    </row>
    <row r="153" spans="1:7" ht="26.25" x14ac:dyDescent="0.25">
      <c r="A153" s="43" t="s">
        <v>349</v>
      </c>
      <c r="B153" s="36" t="s">
        <v>233</v>
      </c>
      <c r="C153" s="37" t="s">
        <v>234</v>
      </c>
      <c r="D153" s="31" t="s">
        <v>391</v>
      </c>
      <c r="E153" s="38">
        <v>24</v>
      </c>
      <c r="F153" s="39"/>
      <c r="G153" s="47">
        <f t="shared" si="54"/>
        <v>0</v>
      </c>
    </row>
    <row r="154" spans="1:7" x14ac:dyDescent="0.25">
      <c r="A154" s="54" t="s">
        <v>431</v>
      </c>
      <c r="B154" s="54"/>
      <c r="C154" s="55" t="s">
        <v>235</v>
      </c>
      <c r="D154" s="56"/>
      <c r="E154" s="56"/>
      <c r="F154" s="56"/>
      <c r="G154" s="58">
        <f>SUM(G155:G156)</f>
        <v>0</v>
      </c>
    </row>
    <row r="155" spans="1:7" ht="26.25" x14ac:dyDescent="0.25">
      <c r="A155" s="43" t="s">
        <v>350</v>
      </c>
      <c r="B155" s="36" t="s">
        <v>236</v>
      </c>
      <c r="C155" s="37" t="s">
        <v>237</v>
      </c>
      <c r="D155" s="31" t="s">
        <v>391</v>
      </c>
      <c r="E155" s="38">
        <v>36</v>
      </c>
      <c r="F155" s="39"/>
      <c r="G155" s="47">
        <f t="shared" ref="G155" si="55">ROUND(E155*F155,2)</f>
        <v>0</v>
      </c>
    </row>
    <row r="156" spans="1:7" ht="39" x14ac:dyDescent="0.25">
      <c r="A156" s="43" t="s">
        <v>351</v>
      </c>
      <c r="B156" s="36" t="s">
        <v>238</v>
      </c>
      <c r="C156" s="37" t="s">
        <v>458</v>
      </c>
      <c r="D156" s="31" t="s">
        <v>391</v>
      </c>
      <c r="E156" s="38">
        <v>18</v>
      </c>
      <c r="F156" s="39"/>
      <c r="G156" s="47">
        <f t="shared" ref="G156" si="56">ROUND(E156*F156,2)</f>
        <v>0</v>
      </c>
    </row>
    <row r="157" spans="1:7" ht="15.75" customHeight="1" x14ac:dyDescent="0.25">
      <c r="A157" s="54" t="s">
        <v>432</v>
      </c>
      <c r="B157" s="54"/>
      <c r="C157" s="55" t="s">
        <v>516</v>
      </c>
      <c r="D157" s="56"/>
      <c r="E157" s="56"/>
      <c r="F157" s="56"/>
      <c r="G157" s="58">
        <f>SUM(G158:G160)</f>
        <v>0</v>
      </c>
    </row>
    <row r="158" spans="1:7" ht="26.25" x14ac:dyDescent="0.25">
      <c r="A158" s="67" t="s">
        <v>352</v>
      </c>
      <c r="B158" s="36" t="s">
        <v>239</v>
      </c>
      <c r="C158" s="37" t="s">
        <v>240</v>
      </c>
      <c r="D158" s="31" t="s">
        <v>394</v>
      </c>
      <c r="E158" s="62">
        <v>18</v>
      </c>
      <c r="F158" s="39"/>
      <c r="G158" s="47">
        <f t="shared" ref="G158" si="57">ROUND(E158*F158,2)</f>
        <v>0</v>
      </c>
    </row>
    <row r="159" spans="1:7" ht="39" x14ac:dyDescent="0.25">
      <c r="A159" s="67" t="s">
        <v>522</v>
      </c>
      <c r="B159" s="36" t="s">
        <v>241</v>
      </c>
      <c r="C159" s="37" t="s">
        <v>459</v>
      </c>
      <c r="D159" s="31" t="s">
        <v>394</v>
      </c>
      <c r="E159" s="62">
        <v>15</v>
      </c>
      <c r="F159" s="39"/>
      <c r="G159" s="47">
        <f t="shared" ref="G159" si="58">ROUND(E159*F159,2)</f>
        <v>0</v>
      </c>
    </row>
    <row r="160" spans="1:7" ht="26.25" x14ac:dyDescent="0.25">
      <c r="A160" s="67" t="s">
        <v>523</v>
      </c>
      <c r="B160" s="36" t="s">
        <v>242</v>
      </c>
      <c r="C160" s="37" t="s">
        <v>243</v>
      </c>
      <c r="D160" s="31" t="s">
        <v>391</v>
      </c>
      <c r="E160" s="62">
        <v>3</v>
      </c>
      <c r="F160" s="39"/>
      <c r="G160" s="47">
        <f t="shared" ref="G160" si="59">ROUND(E160*F160,2)</f>
        <v>0</v>
      </c>
    </row>
    <row r="161" spans="1:8" ht="15.75" customHeight="1" x14ac:dyDescent="0.25">
      <c r="A161" s="54" t="s">
        <v>433</v>
      </c>
      <c r="B161" s="54"/>
      <c r="C161" s="55" t="s">
        <v>244</v>
      </c>
      <c r="D161" s="56"/>
      <c r="E161" s="56"/>
      <c r="F161" s="56"/>
      <c r="G161" s="58">
        <f>SUM(G162:G162)</f>
        <v>0</v>
      </c>
    </row>
    <row r="162" spans="1:8" x14ac:dyDescent="0.25">
      <c r="A162" s="43" t="s">
        <v>353</v>
      </c>
      <c r="B162" s="36" t="s">
        <v>245</v>
      </c>
      <c r="C162" s="37" t="s">
        <v>246</v>
      </c>
      <c r="D162" s="31" t="s">
        <v>393</v>
      </c>
      <c r="E162" s="62">
        <v>276.39</v>
      </c>
      <c r="F162" s="39"/>
      <c r="G162" s="47">
        <f t="shared" ref="G162" si="60">ROUND(E162*F162,2)</f>
        <v>0</v>
      </c>
    </row>
    <row r="163" spans="1:8" ht="26.25" x14ac:dyDescent="0.25">
      <c r="A163" s="54" t="s">
        <v>434</v>
      </c>
      <c r="B163" s="54"/>
      <c r="C163" s="55" t="s">
        <v>247</v>
      </c>
      <c r="D163" s="56"/>
      <c r="E163" s="56"/>
      <c r="F163" s="56"/>
      <c r="G163" s="58">
        <f>SUM(G164:G164)</f>
        <v>0</v>
      </c>
    </row>
    <row r="164" spans="1:8" ht="26.25" x14ac:dyDescent="0.25">
      <c r="A164" s="43" t="s">
        <v>517</v>
      </c>
      <c r="B164" s="36" t="s">
        <v>248</v>
      </c>
      <c r="C164" s="37" t="s">
        <v>460</v>
      </c>
      <c r="D164" s="31" t="s">
        <v>391</v>
      </c>
      <c r="E164" s="40">
        <v>1</v>
      </c>
      <c r="F164" s="39"/>
      <c r="G164" s="47">
        <f t="shared" ref="G164:G166" si="61">ROUND(E164*F164,2)</f>
        <v>0</v>
      </c>
    </row>
    <row r="165" spans="1:8" x14ac:dyDescent="0.25">
      <c r="A165" s="54" t="s">
        <v>435</v>
      </c>
      <c r="B165" s="54"/>
      <c r="C165" s="55" t="s">
        <v>481</v>
      </c>
      <c r="D165" s="56"/>
      <c r="E165" s="59"/>
      <c r="F165" s="56"/>
      <c r="G165" s="58">
        <f>SUM(G166:G166)</f>
        <v>0</v>
      </c>
    </row>
    <row r="166" spans="1:8" ht="26.25" x14ac:dyDescent="0.25">
      <c r="A166" s="43" t="s">
        <v>389</v>
      </c>
      <c r="B166" s="36" t="s">
        <v>480</v>
      </c>
      <c r="C166" s="37" t="s">
        <v>477</v>
      </c>
      <c r="D166" s="31" t="s">
        <v>258</v>
      </c>
      <c r="E166" s="40">
        <v>1</v>
      </c>
      <c r="F166" s="133"/>
      <c r="G166" s="47">
        <f t="shared" si="61"/>
        <v>0</v>
      </c>
    </row>
    <row r="167" spans="1:8" x14ac:dyDescent="0.25">
      <c r="A167" s="54" t="s">
        <v>518</v>
      </c>
      <c r="B167" s="54"/>
      <c r="C167" s="55" t="s">
        <v>390</v>
      </c>
      <c r="D167" s="56"/>
      <c r="E167" s="56"/>
      <c r="F167" s="56"/>
      <c r="G167" s="58">
        <f>SUM(G168:G170)</f>
        <v>0</v>
      </c>
    </row>
    <row r="168" spans="1:8" ht="26.25" x14ac:dyDescent="0.25">
      <c r="A168" s="43" t="s">
        <v>519</v>
      </c>
      <c r="B168" s="42" t="s">
        <v>537</v>
      </c>
      <c r="C168" s="64" t="s">
        <v>482</v>
      </c>
      <c r="D168" s="31" t="s">
        <v>1</v>
      </c>
      <c r="E168" s="38">
        <v>1</v>
      </c>
      <c r="F168" s="39"/>
      <c r="G168" s="47">
        <f t="shared" ref="G168" si="62">ROUND(E168*F168,2)</f>
        <v>0</v>
      </c>
    </row>
    <row r="169" spans="1:8" ht="26.25" x14ac:dyDescent="0.25">
      <c r="A169" s="43" t="s">
        <v>520</v>
      </c>
      <c r="B169" s="42" t="s">
        <v>538</v>
      </c>
      <c r="C169" s="64" t="s">
        <v>482</v>
      </c>
      <c r="D169" s="31" t="s">
        <v>1</v>
      </c>
      <c r="E169" s="38">
        <v>1</v>
      </c>
      <c r="F169" s="39"/>
      <c r="G169" s="47">
        <f t="shared" ref="G169:G170" si="63">ROUND(E169*F169,2)</f>
        <v>0</v>
      </c>
    </row>
    <row r="170" spans="1:8" ht="26.25" x14ac:dyDescent="0.25">
      <c r="A170" s="43" t="s">
        <v>521</v>
      </c>
      <c r="B170" s="42" t="s">
        <v>539</v>
      </c>
      <c r="C170" s="64" t="s">
        <v>524</v>
      </c>
      <c r="D170" s="31" t="s">
        <v>1</v>
      </c>
      <c r="E170" s="38">
        <v>1</v>
      </c>
      <c r="F170" s="39"/>
      <c r="G170" s="47">
        <f t="shared" si="63"/>
        <v>0</v>
      </c>
    </row>
    <row r="171" spans="1:8" x14ac:dyDescent="0.25">
      <c r="A171" s="142"/>
      <c r="B171" s="142"/>
      <c r="C171" s="142"/>
      <c r="D171" s="142"/>
      <c r="E171" s="142"/>
      <c r="F171" s="142"/>
      <c r="G171" s="142"/>
    </row>
    <row r="172" spans="1:8" x14ac:dyDescent="0.25">
      <c r="A172" s="144" t="s">
        <v>525</v>
      </c>
      <c r="B172" s="144"/>
      <c r="C172" s="144"/>
      <c r="D172" s="144"/>
      <c r="E172" s="144"/>
      <c r="F172" s="144"/>
      <c r="G172" s="99">
        <f>SUM(G6:G166)/2</f>
        <v>0</v>
      </c>
      <c r="H172" s="2"/>
    </row>
    <row r="173" spans="1:8" x14ac:dyDescent="0.25">
      <c r="A173" s="144"/>
      <c r="B173" s="144"/>
      <c r="C173" s="144"/>
      <c r="D173" s="145" t="s">
        <v>251</v>
      </c>
      <c r="E173" s="145"/>
      <c r="F173" s="100" t="s">
        <v>542</v>
      </c>
      <c r="G173" s="99"/>
    </row>
    <row r="174" spans="1:8" x14ac:dyDescent="0.25">
      <c r="A174" s="144" t="s">
        <v>528</v>
      </c>
      <c r="B174" s="144"/>
      <c r="C174" s="144"/>
      <c r="D174" s="144"/>
      <c r="E174" s="144"/>
      <c r="F174" s="144"/>
      <c r="G174" s="99">
        <f>SUM(G172:G173)</f>
        <v>0</v>
      </c>
    </row>
    <row r="175" spans="1:8" x14ac:dyDescent="0.25">
      <c r="A175" s="142"/>
      <c r="B175" s="142"/>
      <c r="C175" s="142"/>
      <c r="D175" s="142"/>
      <c r="E175" s="142"/>
      <c r="F175" s="142"/>
      <c r="G175" s="47"/>
    </row>
    <row r="176" spans="1:8" x14ac:dyDescent="0.25">
      <c r="A176" s="144" t="s">
        <v>253</v>
      </c>
      <c r="B176" s="144"/>
      <c r="C176" s="144"/>
      <c r="D176" s="144"/>
      <c r="E176" s="144"/>
      <c r="F176" s="144"/>
      <c r="G176" s="99">
        <f>G167</f>
        <v>0</v>
      </c>
    </row>
    <row r="177" spans="1:7" x14ac:dyDescent="0.25">
      <c r="A177" s="144"/>
      <c r="B177" s="144"/>
      <c r="C177" s="144"/>
      <c r="D177" s="145" t="s">
        <v>251</v>
      </c>
      <c r="E177" s="145"/>
      <c r="F177" s="100" t="s">
        <v>542</v>
      </c>
      <c r="G177" s="99"/>
    </row>
    <row r="178" spans="1:7" x14ac:dyDescent="0.25">
      <c r="A178" s="144" t="s">
        <v>254</v>
      </c>
      <c r="B178" s="144"/>
      <c r="C178" s="144"/>
      <c r="D178" s="144"/>
      <c r="E178" s="144"/>
      <c r="F178" s="144"/>
      <c r="G178" s="99">
        <f>SUM(G176:G177)</f>
        <v>0</v>
      </c>
    </row>
    <row r="179" spans="1:7" x14ac:dyDescent="0.25">
      <c r="A179" s="142"/>
      <c r="B179" s="142"/>
      <c r="C179" s="142"/>
      <c r="D179" s="31"/>
      <c r="E179" s="38"/>
      <c r="F179" s="39"/>
      <c r="G179" s="47"/>
    </row>
    <row r="180" spans="1:7" x14ac:dyDescent="0.25">
      <c r="A180" s="143" t="s">
        <v>532</v>
      </c>
      <c r="B180" s="143"/>
      <c r="C180" s="143"/>
      <c r="D180" s="143"/>
      <c r="E180" s="143"/>
      <c r="F180" s="143"/>
      <c r="G180" s="101"/>
    </row>
  </sheetData>
  <mergeCells count="12">
    <mergeCell ref="A179:C179"/>
    <mergeCell ref="A180:F180"/>
    <mergeCell ref="A171:G171"/>
    <mergeCell ref="A178:F178"/>
    <mergeCell ref="A172:F172"/>
    <mergeCell ref="A173:C173"/>
    <mergeCell ref="D173:E173"/>
    <mergeCell ref="A174:F174"/>
    <mergeCell ref="A175:F175"/>
    <mergeCell ref="A176:F176"/>
    <mergeCell ref="A177:C177"/>
    <mergeCell ref="D177:E177"/>
  </mergeCells>
  <printOptions horizontalCentered="1"/>
  <pageMargins left="0.43307086614173229" right="0.11811023622047245" top="1.1023622047244095" bottom="0.78740157480314965" header="0.31496062992125984" footer="0.31496062992125984"/>
  <pageSetup paperSize="9" scale="70" orientation="portrait" horizontalDpi="4294967294" verticalDpi="4294967294" r:id="rId1"/>
  <headerFooter>
    <oddHeader>&amp;C&amp;G</oddHeader>
    <oddFooter>&amp;L&amp;"-,Negrito"&amp;12Coordenadoria Geral de Administração CGA/GTE&amp;"-,Regular"
Av. Dr. Enéas Carvalho Aguiar, 188, 3º andar | CEP 05403-000 | São Paulo / SP | Fone: 3066-8000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="80" zoomScaleNormal="75" zoomScaleSheetLayoutView="80" zoomScalePageLayoutView="70" workbookViewId="0">
      <selection activeCell="D3" sqref="D3"/>
    </sheetView>
  </sheetViews>
  <sheetFormatPr defaultRowHeight="15" x14ac:dyDescent="0.25"/>
  <cols>
    <col min="1" max="1" width="14.42578125" style="74" customWidth="1"/>
    <col min="2" max="2" width="75.85546875" style="68" customWidth="1"/>
    <col min="3" max="3" width="19.5703125" style="68" customWidth="1"/>
    <col min="4" max="4" width="21.28515625" style="68" customWidth="1"/>
    <col min="5" max="5" width="9.140625" style="68"/>
    <col min="6" max="6" width="21" style="69" customWidth="1"/>
    <col min="7" max="7" width="9.140625" style="68"/>
    <col min="8" max="8" width="13.28515625" style="68" customWidth="1"/>
    <col min="9" max="250" width="9.140625" style="68"/>
    <col min="251" max="251" width="14.42578125" style="68" customWidth="1"/>
    <col min="252" max="252" width="100.7109375" style="68" customWidth="1"/>
    <col min="253" max="253" width="19.5703125" style="68" customWidth="1"/>
    <col min="254" max="257" width="21.28515625" style="68" customWidth="1"/>
    <col min="258" max="258" width="25.7109375" style="68" bestFit="1" customWidth="1"/>
    <col min="259" max="259" width="18.42578125" style="68" customWidth="1"/>
    <col min="260" max="260" width="19.5703125" style="68" customWidth="1"/>
    <col min="261" max="261" width="9.140625" style="68"/>
    <col min="262" max="262" width="21" style="68" customWidth="1"/>
    <col min="263" max="263" width="9.140625" style="68"/>
    <col min="264" max="264" width="13.28515625" style="68" customWidth="1"/>
    <col min="265" max="506" width="9.140625" style="68"/>
    <col min="507" max="507" width="14.42578125" style="68" customWidth="1"/>
    <col min="508" max="508" width="100.7109375" style="68" customWidth="1"/>
    <col min="509" max="509" width="19.5703125" style="68" customWidth="1"/>
    <col min="510" max="513" width="21.28515625" style="68" customWidth="1"/>
    <col min="514" max="514" width="25.7109375" style="68" bestFit="1" customWidth="1"/>
    <col min="515" max="515" width="18.42578125" style="68" customWidth="1"/>
    <col min="516" max="516" width="19.5703125" style="68" customWidth="1"/>
    <col min="517" max="517" width="9.140625" style="68"/>
    <col min="518" max="518" width="21" style="68" customWidth="1"/>
    <col min="519" max="519" width="9.140625" style="68"/>
    <col min="520" max="520" width="13.28515625" style="68" customWidth="1"/>
    <col min="521" max="762" width="9.140625" style="68"/>
    <col min="763" max="763" width="14.42578125" style="68" customWidth="1"/>
    <col min="764" max="764" width="100.7109375" style="68" customWidth="1"/>
    <col min="765" max="765" width="19.5703125" style="68" customWidth="1"/>
    <col min="766" max="769" width="21.28515625" style="68" customWidth="1"/>
    <col min="770" max="770" width="25.7109375" style="68" bestFit="1" customWidth="1"/>
    <col min="771" max="771" width="18.42578125" style="68" customWidth="1"/>
    <col min="772" max="772" width="19.5703125" style="68" customWidth="1"/>
    <col min="773" max="773" width="9.140625" style="68"/>
    <col min="774" max="774" width="21" style="68" customWidth="1"/>
    <col min="775" max="775" width="9.140625" style="68"/>
    <col min="776" max="776" width="13.28515625" style="68" customWidth="1"/>
    <col min="777" max="1018" width="9.140625" style="68"/>
    <col min="1019" max="1019" width="14.42578125" style="68" customWidth="1"/>
    <col min="1020" max="1020" width="100.7109375" style="68" customWidth="1"/>
    <col min="1021" max="1021" width="19.5703125" style="68" customWidth="1"/>
    <col min="1022" max="1025" width="21.28515625" style="68" customWidth="1"/>
    <col min="1026" max="1026" width="25.7109375" style="68" bestFit="1" customWidth="1"/>
    <col min="1027" max="1027" width="18.42578125" style="68" customWidth="1"/>
    <col min="1028" max="1028" width="19.5703125" style="68" customWidth="1"/>
    <col min="1029" max="1029" width="9.140625" style="68"/>
    <col min="1030" max="1030" width="21" style="68" customWidth="1"/>
    <col min="1031" max="1031" width="9.140625" style="68"/>
    <col min="1032" max="1032" width="13.28515625" style="68" customWidth="1"/>
    <col min="1033" max="1274" width="9.140625" style="68"/>
    <col min="1275" max="1275" width="14.42578125" style="68" customWidth="1"/>
    <col min="1276" max="1276" width="100.7109375" style="68" customWidth="1"/>
    <col min="1277" max="1277" width="19.5703125" style="68" customWidth="1"/>
    <col min="1278" max="1281" width="21.28515625" style="68" customWidth="1"/>
    <col min="1282" max="1282" width="25.7109375" style="68" bestFit="1" customWidth="1"/>
    <col min="1283" max="1283" width="18.42578125" style="68" customWidth="1"/>
    <col min="1284" max="1284" width="19.5703125" style="68" customWidth="1"/>
    <col min="1285" max="1285" width="9.140625" style="68"/>
    <col min="1286" max="1286" width="21" style="68" customWidth="1"/>
    <col min="1287" max="1287" width="9.140625" style="68"/>
    <col min="1288" max="1288" width="13.28515625" style="68" customWidth="1"/>
    <col min="1289" max="1530" width="9.140625" style="68"/>
    <col min="1531" max="1531" width="14.42578125" style="68" customWidth="1"/>
    <col min="1532" max="1532" width="100.7109375" style="68" customWidth="1"/>
    <col min="1533" max="1533" width="19.5703125" style="68" customWidth="1"/>
    <col min="1534" max="1537" width="21.28515625" style="68" customWidth="1"/>
    <col min="1538" max="1538" width="25.7109375" style="68" bestFit="1" customWidth="1"/>
    <col min="1539" max="1539" width="18.42578125" style="68" customWidth="1"/>
    <col min="1540" max="1540" width="19.5703125" style="68" customWidth="1"/>
    <col min="1541" max="1541" width="9.140625" style="68"/>
    <col min="1542" max="1542" width="21" style="68" customWidth="1"/>
    <col min="1543" max="1543" width="9.140625" style="68"/>
    <col min="1544" max="1544" width="13.28515625" style="68" customWidth="1"/>
    <col min="1545" max="1786" width="9.140625" style="68"/>
    <col min="1787" max="1787" width="14.42578125" style="68" customWidth="1"/>
    <col min="1788" max="1788" width="100.7109375" style="68" customWidth="1"/>
    <col min="1789" max="1789" width="19.5703125" style="68" customWidth="1"/>
    <col min="1790" max="1793" width="21.28515625" style="68" customWidth="1"/>
    <col min="1794" max="1794" width="25.7109375" style="68" bestFit="1" customWidth="1"/>
    <col min="1795" max="1795" width="18.42578125" style="68" customWidth="1"/>
    <col min="1796" max="1796" width="19.5703125" style="68" customWidth="1"/>
    <col min="1797" max="1797" width="9.140625" style="68"/>
    <col min="1798" max="1798" width="21" style="68" customWidth="1"/>
    <col min="1799" max="1799" width="9.140625" style="68"/>
    <col min="1800" max="1800" width="13.28515625" style="68" customWidth="1"/>
    <col min="1801" max="2042" width="9.140625" style="68"/>
    <col min="2043" max="2043" width="14.42578125" style="68" customWidth="1"/>
    <col min="2044" max="2044" width="100.7109375" style="68" customWidth="1"/>
    <col min="2045" max="2045" width="19.5703125" style="68" customWidth="1"/>
    <col min="2046" max="2049" width="21.28515625" style="68" customWidth="1"/>
    <col min="2050" max="2050" width="25.7109375" style="68" bestFit="1" customWidth="1"/>
    <col min="2051" max="2051" width="18.42578125" style="68" customWidth="1"/>
    <col min="2052" max="2052" width="19.5703125" style="68" customWidth="1"/>
    <col min="2053" max="2053" width="9.140625" style="68"/>
    <col min="2054" max="2054" width="21" style="68" customWidth="1"/>
    <col min="2055" max="2055" width="9.140625" style="68"/>
    <col min="2056" max="2056" width="13.28515625" style="68" customWidth="1"/>
    <col min="2057" max="2298" width="9.140625" style="68"/>
    <col min="2299" max="2299" width="14.42578125" style="68" customWidth="1"/>
    <col min="2300" max="2300" width="100.7109375" style="68" customWidth="1"/>
    <col min="2301" max="2301" width="19.5703125" style="68" customWidth="1"/>
    <col min="2302" max="2305" width="21.28515625" style="68" customWidth="1"/>
    <col min="2306" max="2306" width="25.7109375" style="68" bestFit="1" customWidth="1"/>
    <col min="2307" max="2307" width="18.42578125" style="68" customWidth="1"/>
    <col min="2308" max="2308" width="19.5703125" style="68" customWidth="1"/>
    <col min="2309" max="2309" width="9.140625" style="68"/>
    <col min="2310" max="2310" width="21" style="68" customWidth="1"/>
    <col min="2311" max="2311" width="9.140625" style="68"/>
    <col min="2312" max="2312" width="13.28515625" style="68" customWidth="1"/>
    <col min="2313" max="2554" width="9.140625" style="68"/>
    <col min="2555" max="2555" width="14.42578125" style="68" customWidth="1"/>
    <col min="2556" max="2556" width="100.7109375" style="68" customWidth="1"/>
    <col min="2557" max="2557" width="19.5703125" style="68" customWidth="1"/>
    <col min="2558" max="2561" width="21.28515625" style="68" customWidth="1"/>
    <col min="2562" max="2562" width="25.7109375" style="68" bestFit="1" customWidth="1"/>
    <col min="2563" max="2563" width="18.42578125" style="68" customWidth="1"/>
    <col min="2564" max="2564" width="19.5703125" style="68" customWidth="1"/>
    <col min="2565" max="2565" width="9.140625" style="68"/>
    <col min="2566" max="2566" width="21" style="68" customWidth="1"/>
    <col min="2567" max="2567" width="9.140625" style="68"/>
    <col min="2568" max="2568" width="13.28515625" style="68" customWidth="1"/>
    <col min="2569" max="2810" width="9.140625" style="68"/>
    <col min="2811" max="2811" width="14.42578125" style="68" customWidth="1"/>
    <col min="2812" max="2812" width="100.7109375" style="68" customWidth="1"/>
    <col min="2813" max="2813" width="19.5703125" style="68" customWidth="1"/>
    <col min="2814" max="2817" width="21.28515625" style="68" customWidth="1"/>
    <col min="2818" max="2818" width="25.7109375" style="68" bestFit="1" customWidth="1"/>
    <col min="2819" max="2819" width="18.42578125" style="68" customWidth="1"/>
    <col min="2820" max="2820" width="19.5703125" style="68" customWidth="1"/>
    <col min="2821" max="2821" width="9.140625" style="68"/>
    <col min="2822" max="2822" width="21" style="68" customWidth="1"/>
    <col min="2823" max="2823" width="9.140625" style="68"/>
    <col min="2824" max="2824" width="13.28515625" style="68" customWidth="1"/>
    <col min="2825" max="3066" width="9.140625" style="68"/>
    <col min="3067" max="3067" width="14.42578125" style="68" customWidth="1"/>
    <col min="3068" max="3068" width="100.7109375" style="68" customWidth="1"/>
    <col min="3069" max="3069" width="19.5703125" style="68" customWidth="1"/>
    <col min="3070" max="3073" width="21.28515625" style="68" customWidth="1"/>
    <col min="3074" max="3074" width="25.7109375" style="68" bestFit="1" customWidth="1"/>
    <col min="3075" max="3075" width="18.42578125" style="68" customWidth="1"/>
    <col min="3076" max="3076" width="19.5703125" style="68" customWidth="1"/>
    <col min="3077" max="3077" width="9.140625" style="68"/>
    <col min="3078" max="3078" width="21" style="68" customWidth="1"/>
    <col min="3079" max="3079" width="9.140625" style="68"/>
    <col min="3080" max="3080" width="13.28515625" style="68" customWidth="1"/>
    <col min="3081" max="3322" width="9.140625" style="68"/>
    <col min="3323" max="3323" width="14.42578125" style="68" customWidth="1"/>
    <col min="3324" max="3324" width="100.7109375" style="68" customWidth="1"/>
    <col min="3325" max="3325" width="19.5703125" style="68" customWidth="1"/>
    <col min="3326" max="3329" width="21.28515625" style="68" customWidth="1"/>
    <col min="3330" max="3330" width="25.7109375" style="68" bestFit="1" customWidth="1"/>
    <col min="3331" max="3331" width="18.42578125" style="68" customWidth="1"/>
    <col min="3332" max="3332" width="19.5703125" style="68" customWidth="1"/>
    <col min="3333" max="3333" width="9.140625" style="68"/>
    <col min="3334" max="3334" width="21" style="68" customWidth="1"/>
    <col min="3335" max="3335" width="9.140625" style="68"/>
    <col min="3336" max="3336" width="13.28515625" style="68" customWidth="1"/>
    <col min="3337" max="3578" width="9.140625" style="68"/>
    <col min="3579" max="3579" width="14.42578125" style="68" customWidth="1"/>
    <col min="3580" max="3580" width="100.7109375" style="68" customWidth="1"/>
    <col min="3581" max="3581" width="19.5703125" style="68" customWidth="1"/>
    <col min="3582" max="3585" width="21.28515625" style="68" customWidth="1"/>
    <col min="3586" max="3586" width="25.7109375" style="68" bestFit="1" customWidth="1"/>
    <col min="3587" max="3587" width="18.42578125" style="68" customWidth="1"/>
    <col min="3588" max="3588" width="19.5703125" style="68" customWidth="1"/>
    <col min="3589" max="3589" width="9.140625" style="68"/>
    <col min="3590" max="3590" width="21" style="68" customWidth="1"/>
    <col min="3591" max="3591" width="9.140625" style="68"/>
    <col min="3592" max="3592" width="13.28515625" style="68" customWidth="1"/>
    <col min="3593" max="3834" width="9.140625" style="68"/>
    <col min="3835" max="3835" width="14.42578125" style="68" customWidth="1"/>
    <col min="3836" max="3836" width="100.7109375" style="68" customWidth="1"/>
    <col min="3837" max="3837" width="19.5703125" style="68" customWidth="1"/>
    <col min="3838" max="3841" width="21.28515625" style="68" customWidth="1"/>
    <col min="3842" max="3842" width="25.7109375" style="68" bestFit="1" customWidth="1"/>
    <col min="3843" max="3843" width="18.42578125" style="68" customWidth="1"/>
    <col min="3844" max="3844" width="19.5703125" style="68" customWidth="1"/>
    <col min="3845" max="3845" width="9.140625" style="68"/>
    <col min="3846" max="3846" width="21" style="68" customWidth="1"/>
    <col min="3847" max="3847" width="9.140625" style="68"/>
    <col min="3848" max="3848" width="13.28515625" style="68" customWidth="1"/>
    <col min="3849" max="4090" width="9.140625" style="68"/>
    <col min="4091" max="4091" width="14.42578125" style="68" customWidth="1"/>
    <col min="4092" max="4092" width="100.7109375" style="68" customWidth="1"/>
    <col min="4093" max="4093" width="19.5703125" style="68" customWidth="1"/>
    <col min="4094" max="4097" width="21.28515625" style="68" customWidth="1"/>
    <col min="4098" max="4098" width="25.7109375" style="68" bestFit="1" customWidth="1"/>
    <col min="4099" max="4099" width="18.42578125" style="68" customWidth="1"/>
    <col min="4100" max="4100" width="19.5703125" style="68" customWidth="1"/>
    <col min="4101" max="4101" width="9.140625" style="68"/>
    <col min="4102" max="4102" width="21" style="68" customWidth="1"/>
    <col min="4103" max="4103" width="9.140625" style="68"/>
    <col min="4104" max="4104" width="13.28515625" style="68" customWidth="1"/>
    <col min="4105" max="4346" width="9.140625" style="68"/>
    <col min="4347" max="4347" width="14.42578125" style="68" customWidth="1"/>
    <col min="4348" max="4348" width="100.7109375" style="68" customWidth="1"/>
    <col min="4349" max="4349" width="19.5703125" style="68" customWidth="1"/>
    <col min="4350" max="4353" width="21.28515625" style="68" customWidth="1"/>
    <col min="4354" max="4354" width="25.7109375" style="68" bestFit="1" customWidth="1"/>
    <col min="4355" max="4355" width="18.42578125" style="68" customWidth="1"/>
    <col min="4356" max="4356" width="19.5703125" style="68" customWidth="1"/>
    <col min="4357" max="4357" width="9.140625" style="68"/>
    <col min="4358" max="4358" width="21" style="68" customWidth="1"/>
    <col min="4359" max="4359" width="9.140625" style="68"/>
    <col min="4360" max="4360" width="13.28515625" style="68" customWidth="1"/>
    <col min="4361" max="4602" width="9.140625" style="68"/>
    <col min="4603" max="4603" width="14.42578125" style="68" customWidth="1"/>
    <col min="4604" max="4604" width="100.7109375" style="68" customWidth="1"/>
    <col min="4605" max="4605" width="19.5703125" style="68" customWidth="1"/>
    <col min="4606" max="4609" width="21.28515625" style="68" customWidth="1"/>
    <col min="4610" max="4610" width="25.7109375" style="68" bestFit="1" customWidth="1"/>
    <col min="4611" max="4611" width="18.42578125" style="68" customWidth="1"/>
    <col min="4612" max="4612" width="19.5703125" style="68" customWidth="1"/>
    <col min="4613" max="4613" width="9.140625" style="68"/>
    <col min="4614" max="4614" width="21" style="68" customWidth="1"/>
    <col min="4615" max="4615" width="9.140625" style="68"/>
    <col min="4616" max="4616" width="13.28515625" style="68" customWidth="1"/>
    <col min="4617" max="4858" width="9.140625" style="68"/>
    <col min="4859" max="4859" width="14.42578125" style="68" customWidth="1"/>
    <col min="4860" max="4860" width="100.7109375" style="68" customWidth="1"/>
    <col min="4861" max="4861" width="19.5703125" style="68" customWidth="1"/>
    <col min="4862" max="4865" width="21.28515625" style="68" customWidth="1"/>
    <col min="4866" max="4866" width="25.7109375" style="68" bestFit="1" customWidth="1"/>
    <col min="4867" max="4867" width="18.42578125" style="68" customWidth="1"/>
    <col min="4868" max="4868" width="19.5703125" style="68" customWidth="1"/>
    <col min="4869" max="4869" width="9.140625" style="68"/>
    <col min="4870" max="4870" width="21" style="68" customWidth="1"/>
    <col min="4871" max="4871" width="9.140625" style="68"/>
    <col min="4872" max="4872" width="13.28515625" style="68" customWidth="1"/>
    <col min="4873" max="5114" width="9.140625" style="68"/>
    <col min="5115" max="5115" width="14.42578125" style="68" customWidth="1"/>
    <col min="5116" max="5116" width="100.7109375" style="68" customWidth="1"/>
    <col min="5117" max="5117" width="19.5703125" style="68" customWidth="1"/>
    <col min="5118" max="5121" width="21.28515625" style="68" customWidth="1"/>
    <col min="5122" max="5122" width="25.7109375" style="68" bestFit="1" customWidth="1"/>
    <col min="5123" max="5123" width="18.42578125" style="68" customWidth="1"/>
    <col min="5124" max="5124" width="19.5703125" style="68" customWidth="1"/>
    <col min="5125" max="5125" width="9.140625" style="68"/>
    <col min="5126" max="5126" width="21" style="68" customWidth="1"/>
    <col min="5127" max="5127" width="9.140625" style="68"/>
    <col min="5128" max="5128" width="13.28515625" style="68" customWidth="1"/>
    <col min="5129" max="5370" width="9.140625" style="68"/>
    <col min="5371" max="5371" width="14.42578125" style="68" customWidth="1"/>
    <col min="5372" max="5372" width="100.7109375" style="68" customWidth="1"/>
    <col min="5373" max="5373" width="19.5703125" style="68" customWidth="1"/>
    <col min="5374" max="5377" width="21.28515625" style="68" customWidth="1"/>
    <col min="5378" max="5378" width="25.7109375" style="68" bestFit="1" customWidth="1"/>
    <col min="5379" max="5379" width="18.42578125" style="68" customWidth="1"/>
    <col min="5380" max="5380" width="19.5703125" style="68" customWidth="1"/>
    <col min="5381" max="5381" width="9.140625" style="68"/>
    <col min="5382" max="5382" width="21" style="68" customWidth="1"/>
    <col min="5383" max="5383" width="9.140625" style="68"/>
    <col min="5384" max="5384" width="13.28515625" style="68" customWidth="1"/>
    <col min="5385" max="5626" width="9.140625" style="68"/>
    <col min="5627" max="5627" width="14.42578125" style="68" customWidth="1"/>
    <col min="5628" max="5628" width="100.7109375" style="68" customWidth="1"/>
    <col min="5629" max="5629" width="19.5703125" style="68" customWidth="1"/>
    <col min="5630" max="5633" width="21.28515625" style="68" customWidth="1"/>
    <col min="5634" max="5634" width="25.7109375" style="68" bestFit="1" customWidth="1"/>
    <col min="5635" max="5635" width="18.42578125" style="68" customWidth="1"/>
    <col min="5636" max="5636" width="19.5703125" style="68" customWidth="1"/>
    <col min="5637" max="5637" width="9.140625" style="68"/>
    <col min="5638" max="5638" width="21" style="68" customWidth="1"/>
    <col min="5639" max="5639" width="9.140625" style="68"/>
    <col min="5640" max="5640" width="13.28515625" style="68" customWidth="1"/>
    <col min="5641" max="5882" width="9.140625" style="68"/>
    <col min="5883" max="5883" width="14.42578125" style="68" customWidth="1"/>
    <col min="5884" max="5884" width="100.7109375" style="68" customWidth="1"/>
    <col min="5885" max="5885" width="19.5703125" style="68" customWidth="1"/>
    <col min="5886" max="5889" width="21.28515625" style="68" customWidth="1"/>
    <col min="5890" max="5890" width="25.7109375" style="68" bestFit="1" customWidth="1"/>
    <col min="5891" max="5891" width="18.42578125" style="68" customWidth="1"/>
    <col min="5892" max="5892" width="19.5703125" style="68" customWidth="1"/>
    <col min="5893" max="5893" width="9.140625" style="68"/>
    <col min="5894" max="5894" width="21" style="68" customWidth="1"/>
    <col min="5895" max="5895" width="9.140625" style="68"/>
    <col min="5896" max="5896" width="13.28515625" style="68" customWidth="1"/>
    <col min="5897" max="6138" width="9.140625" style="68"/>
    <col min="6139" max="6139" width="14.42578125" style="68" customWidth="1"/>
    <col min="6140" max="6140" width="100.7109375" style="68" customWidth="1"/>
    <col min="6141" max="6141" width="19.5703125" style="68" customWidth="1"/>
    <col min="6142" max="6145" width="21.28515625" style="68" customWidth="1"/>
    <col min="6146" max="6146" width="25.7109375" style="68" bestFit="1" customWidth="1"/>
    <col min="6147" max="6147" width="18.42578125" style="68" customWidth="1"/>
    <col min="6148" max="6148" width="19.5703125" style="68" customWidth="1"/>
    <col min="6149" max="6149" width="9.140625" style="68"/>
    <col min="6150" max="6150" width="21" style="68" customWidth="1"/>
    <col min="6151" max="6151" width="9.140625" style="68"/>
    <col min="6152" max="6152" width="13.28515625" style="68" customWidth="1"/>
    <col min="6153" max="6394" width="9.140625" style="68"/>
    <col min="6395" max="6395" width="14.42578125" style="68" customWidth="1"/>
    <col min="6396" max="6396" width="100.7109375" style="68" customWidth="1"/>
    <col min="6397" max="6397" width="19.5703125" style="68" customWidth="1"/>
    <col min="6398" max="6401" width="21.28515625" style="68" customWidth="1"/>
    <col min="6402" max="6402" width="25.7109375" style="68" bestFit="1" customWidth="1"/>
    <col min="6403" max="6403" width="18.42578125" style="68" customWidth="1"/>
    <col min="6404" max="6404" width="19.5703125" style="68" customWidth="1"/>
    <col min="6405" max="6405" width="9.140625" style="68"/>
    <col min="6406" max="6406" width="21" style="68" customWidth="1"/>
    <col min="6407" max="6407" width="9.140625" style="68"/>
    <col min="6408" max="6408" width="13.28515625" style="68" customWidth="1"/>
    <col min="6409" max="6650" width="9.140625" style="68"/>
    <col min="6651" max="6651" width="14.42578125" style="68" customWidth="1"/>
    <col min="6652" max="6652" width="100.7109375" style="68" customWidth="1"/>
    <col min="6653" max="6653" width="19.5703125" style="68" customWidth="1"/>
    <col min="6654" max="6657" width="21.28515625" style="68" customWidth="1"/>
    <col min="6658" max="6658" width="25.7109375" style="68" bestFit="1" customWidth="1"/>
    <col min="6659" max="6659" width="18.42578125" style="68" customWidth="1"/>
    <col min="6660" max="6660" width="19.5703125" style="68" customWidth="1"/>
    <col min="6661" max="6661" width="9.140625" style="68"/>
    <col min="6662" max="6662" width="21" style="68" customWidth="1"/>
    <col min="6663" max="6663" width="9.140625" style="68"/>
    <col min="6664" max="6664" width="13.28515625" style="68" customWidth="1"/>
    <col min="6665" max="6906" width="9.140625" style="68"/>
    <col min="6907" max="6907" width="14.42578125" style="68" customWidth="1"/>
    <col min="6908" max="6908" width="100.7109375" style="68" customWidth="1"/>
    <col min="6909" max="6909" width="19.5703125" style="68" customWidth="1"/>
    <col min="6910" max="6913" width="21.28515625" style="68" customWidth="1"/>
    <col min="6914" max="6914" width="25.7109375" style="68" bestFit="1" customWidth="1"/>
    <col min="6915" max="6915" width="18.42578125" style="68" customWidth="1"/>
    <col min="6916" max="6916" width="19.5703125" style="68" customWidth="1"/>
    <col min="6917" max="6917" width="9.140625" style="68"/>
    <col min="6918" max="6918" width="21" style="68" customWidth="1"/>
    <col min="6919" max="6919" width="9.140625" style="68"/>
    <col min="6920" max="6920" width="13.28515625" style="68" customWidth="1"/>
    <col min="6921" max="7162" width="9.140625" style="68"/>
    <col min="7163" max="7163" width="14.42578125" style="68" customWidth="1"/>
    <col min="7164" max="7164" width="100.7109375" style="68" customWidth="1"/>
    <col min="7165" max="7165" width="19.5703125" style="68" customWidth="1"/>
    <col min="7166" max="7169" width="21.28515625" style="68" customWidth="1"/>
    <col min="7170" max="7170" width="25.7109375" style="68" bestFit="1" customWidth="1"/>
    <col min="7171" max="7171" width="18.42578125" style="68" customWidth="1"/>
    <col min="7172" max="7172" width="19.5703125" style="68" customWidth="1"/>
    <col min="7173" max="7173" width="9.140625" style="68"/>
    <col min="7174" max="7174" width="21" style="68" customWidth="1"/>
    <col min="7175" max="7175" width="9.140625" style="68"/>
    <col min="7176" max="7176" width="13.28515625" style="68" customWidth="1"/>
    <col min="7177" max="7418" width="9.140625" style="68"/>
    <col min="7419" max="7419" width="14.42578125" style="68" customWidth="1"/>
    <col min="7420" max="7420" width="100.7109375" style="68" customWidth="1"/>
    <col min="7421" max="7421" width="19.5703125" style="68" customWidth="1"/>
    <col min="7422" max="7425" width="21.28515625" style="68" customWidth="1"/>
    <col min="7426" max="7426" width="25.7109375" style="68" bestFit="1" customWidth="1"/>
    <col min="7427" max="7427" width="18.42578125" style="68" customWidth="1"/>
    <col min="7428" max="7428" width="19.5703125" style="68" customWidth="1"/>
    <col min="7429" max="7429" width="9.140625" style="68"/>
    <col min="7430" max="7430" width="21" style="68" customWidth="1"/>
    <col min="7431" max="7431" width="9.140625" style="68"/>
    <col min="7432" max="7432" width="13.28515625" style="68" customWidth="1"/>
    <col min="7433" max="7674" width="9.140625" style="68"/>
    <col min="7675" max="7675" width="14.42578125" style="68" customWidth="1"/>
    <col min="7676" max="7676" width="100.7109375" style="68" customWidth="1"/>
    <col min="7677" max="7677" width="19.5703125" style="68" customWidth="1"/>
    <col min="7678" max="7681" width="21.28515625" style="68" customWidth="1"/>
    <col min="7682" max="7682" width="25.7109375" style="68" bestFit="1" customWidth="1"/>
    <col min="7683" max="7683" width="18.42578125" style="68" customWidth="1"/>
    <col min="7684" max="7684" width="19.5703125" style="68" customWidth="1"/>
    <col min="7685" max="7685" width="9.140625" style="68"/>
    <col min="7686" max="7686" width="21" style="68" customWidth="1"/>
    <col min="7687" max="7687" width="9.140625" style="68"/>
    <col min="7688" max="7688" width="13.28515625" style="68" customWidth="1"/>
    <col min="7689" max="7930" width="9.140625" style="68"/>
    <col min="7931" max="7931" width="14.42578125" style="68" customWidth="1"/>
    <col min="7932" max="7932" width="100.7109375" style="68" customWidth="1"/>
    <col min="7933" max="7933" width="19.5703125" style="68" customWidth="1"/>
    <col min="7934" max="7937" width="21.28515625" style="68" customWidth="1"/>
    <col min="7938" max="7938" width="25.7109375" style="68" bestFit="1" customWidth="1"/>
    <col min="7939" max="7939" width="18.42578125" style="68" customWidth="1"/>
    <col min="7940" max="7940" width="19.5703125" style="68" customWidth="1"/>
    <col min="7941" max="7941" width="9.140625" style="68"/>
    <col min="7942" max="7942" width="21" style="68" customWidth="1"/>
    <col min="7943" max="7943" width="9.140625" style="68"/>
    <col min="7944" max="7944" width="13.28515625" style="68" customWidth="1"/>
    <col min="7945" max="8186" width="9.140625" style="68"/>
    <col min="8187" max="8187" width="14.42578125" style="68" customWidth="1"/>
    <col min="8188" max="8188" width="100.7109375" style="68" customWidth="1"/>
    <col min="8189" max="8189" width="19.5703125" style="68" customWidth="1"/>
    <col min="8190" max="8193" width="21.28515625" style="68" customWidth="1"/>
    <col min="8194" max="8194" width="25.7109375" style="68" bestFit="1" customWidth="1"/>
    <col min="8195" max="8195" width="18.42578125" style="68" customWidth="1"/>
    <col min="8196" max="8196" width="19.5703125" style="68" customWidth="1"/>
    <col min="8197" max="8197" width="9.140625" style="68"/>
    <col min="8198" max="8198" width="21" style="68" customWidth="1"/>
    <col min="8199" max="8199" width="9.140625" style="68"/>
    <col min="8200" max="8200" width="13.28515625" style="68" customWidth="1"/>
    <col min="8201" max="8442" width="9.140625" style="68"/>
    <col min="8443" max="8443" width="14.42578125" style="68" customWidth="1"/>
    <col min="8444" max="8444" width="100.7109375" style="68" customWidth="1"/>
    <col min="8445" max="8445" width="19.5703125" style="68" customWidth="1"/>
    <col min="8446" max="8449" width="21.28515625" style="68" customWidth="1"/>
    <col min="8450" max="8450" width="25.7109375" style="68" bestFit="1" customWidth="1"/>
    <col min="8451" max="8451" width="18.42578125" style="68" customWidth="1"/>
    <col min="8452" max="8452" width="19.5703125" style="68" customWidth="1"/>
    <col min="8453" max="8453" width="9.140625" style="68"/>
    <col min="8454" max="8454" width="21" style="68" customWidth="1"/>
    <col min="8455" max="8455" width="9.140625" style="68"/>
    <col min="8456" max="8456" width="13.28515625" style="68" customWidth="1"/>
    <col min="8457" max="8698" width="9.140625" style="68"/>
    <col min="8699" max="8699" width="14.42578125" style="68" customWidth="1"/>
    <col min="8700" max="8700" width="100.7109375" style="68" customWidth="1"/>
    <col min="8701" max="8701" width="19.5703125" style="68" customWidth="1"/>
    <col min="8702" max="8705" width="21.28515625" style="68" customWidth="1"/>
    <col min="8706" max="8706" width="25.7109375" style="68" bestFit="1" customWidth="1"/>
    <col min="8707" max="8707" width="18.42578125" style="68" customWidth="1"/>
    <col min="8708" max="8708" width="19.5703125" style="68" customWidth="1"/>
    <col min="8709" max="8709" width="9.140625" style="68"/>
    <col min="8710" max="8710" width="21" style="68" customWidth="1"/>
    <col min="8711" max="8711" width="9.140625" style="68"/>
    <col min="8712" max="8712" width="13.28515625" style="68" customWidth="1"/>
    <col min="8713" max="8954" width="9.140625" style="68"/>
    <col min="8955" max="8955" width="14.42578125" style="68" customWidth="1"/>
    <col min="8956" max="8956" width="100.7109375" style="68" customWidth="1"/>
    <col min="8957" max="8957" width="19.5703125" style="68" customWidth="1"/>
    <col min="8958" max="8961" width="21.28515625" style="68" customWidth="1"/>
    <col min="8962" max="8962" width="25.7109375" style="68" bestFit="1" customWidth="1"/>
    <col min="8963" max="8963" width="18.42578125" style="68" customWidth="1"/>
    <col min="8964" max="8964" width="19.5703125" style="68" customWidth="1"/>
    <col min="8965" max="8965" width="9.140625" style="68"/>
    <col min="8966" max="8966" width="21" style="68" customWidth="1"/>
    <col min="8967" max="8967" width="9.140625" style="68"/>
    <col min="8968" max="8968" width="13.28515625" style="68" customWidth="1"/>
    <col min="8969" max="9210" width="9.140625" style="68"/>
    <col min="9211" max="9211" width="14.42578125" style="68" customWidth="1"/>
    <col min="9212" max="9212" width="100.7109375" style="68" customWidth="1"/>
    <col min="9213" max="9213" width="19.5703125" style="68" customWidth="1"/>
    <col min="9214" max="9217" width="21.28515625" style="68" customWidth="1"/>
    <col min="9218" max="9218" width="25.7109375" style="68" bestFit="1" customWidth="1"/>
    <col min="9219" max="9219" width="18.42578125" style="68" customWidth="1"/>
    <col min="9220" max="9220" width="19.5703125" style="68" customWidth="1"/>
    <col min="9221" max="9221" width="9.140625" style="68"/>
    <col min="9222" max="9222" width="21" style="68" customWidth="1"/>
    <col min="9223" max="9223" width="9.140625" style="68"/>
    <col min="9224" max="9224" width="13.28515625" style="68" customWidth="1"/>
    <col min="9225" max="9466" width="9.140625" style="68"/>
    <col min="9467" max="9467" width="14.42578125" style="68" customWidth="1"/>
    <col min="9468" max="9468" width="100.7109375" style="68" customWidth="1"/>
    <col min="9469" max="9469" width="19.5703125" style="68" customWidth="1"/>
    <col min="9470" max="9473" width="21.28515625" style="68" customWidth="1"/>
    <col min="9474" max="9474" width="25.7109375" style="68" bestFit="1" customWidth="1"/>
    <col min="9475" max="9475" width="18.42578125" style="68" customWidth="1"/>
    <col min="9476" max="9476" width="19.5703125" style="68" customWidth="1"/>
    <col min="9477" max="9477" width="9.140625" style="68"/>
    <col min="9478" max="9478" width="21" style="68" customWidth="1"/>
    <col min="9479" max="9479" width="9.140625" style="68"/>
    <col min="9480" max="9480" width="13.28515625" style="68" customWidth="1"/>
    <col min="9481" max="9722" width="9.140625" style="68"/>
    <col min="9723" max="9723" width="14.42578125" style="68" customWidth="1"/>
    <col min="9724" max="9724" width="100.7109375" style="68" customWidth="1"/>
    <col min="9725" max="9725" width="19.5703125" style="68" customWidth="1"/>
    <col min="9726" max="9729" width="21.28515625" style="68" customWidth="1"/>
    <col min="9730" max="9730" width="25.7109375" style="68" bestFit="1" customWidth="1"/>
    <col min="9731" max="9731" width="18.42578125" style="68" customWidth="1"/>
    <col min="9732" max="9732" width="19.5703125" style="68" customWidth="1"/>
    <col min="9733" max="9733" width="9.140625" style="68"/>
    <col min="9734" max="9734" width="21" style="68" customWidth="1"/>
    <col min="9735" max="9735" width="9.140625" style="68"/>
    <col min="9736" max="9736" width="13.28515625" style="68" customWidth="1"/>
    <col min="9737" max="9978" width="9.140625" style="68"/>
    <col min="9979" max="9979" width="14.42578125" style="68" customWidth="1"/>
    <col min="9980" max="9980" width="100.7109375" style="68" customWidth="1"/>
    <col min="9981" max="9981" width="19.5703125" style="68" customWidth="1"/>
    <col min="9982" max="9985" width="21.28515625" style="68" customWidth="1"/>
    <col min="9986" max="9986" width="25.7109375" style="68" bestFit="1" customWidth="1"/>
    <col min="9987" max="9987" width="18.42578125" style="68" customWidth="1"/>
    <col min="9988" max="9988" width="19.5703125" style="68" customWidth="1"/>
    <col min="9989" max="9989" width="9.140625" style="68"/>
    <col min="9990" max="9990" width="21" style="68" customWidth="1"/>
    <col min="9991" max="9991" width="9.140625" style="68"/>
    <col min="9992" max="9992" width="13.28515625" style="68" customWidth="1"/>
    <col min="9993" max="10234" width="9.140625" style="68"/>
    <col min="10235" max="10235" width="14.42578125" style="68" customWidth="1"/>
    <col min="10236" max="10236" width="100.7109375" style="68" customWidth="1"/>
    <col min="10237" max="10237" width="19.5703125" style="68" customWidth="1"/>
    <col min="10238" max="10241" width="21.28515625" style="68" customWidth="1"/>
    <col min="10242" max="10242" width="25.7109375" style="68" bestFit="1" customWidth="1"/>
    <col min="10243" max="10243" width="18.42578125" style="68" customWidth="1"/>
    <col min="10244" max="10244" width="19.5703125" style="68" customWidth="1"/>
    <col min="10245" max="10245" width="9.140625" style="68"/>
    <col min="10246" max="10246" width="21" style="68" customWidth="1"/>
    <col min="10247" max="10247" width="9.140625" style="68"/>
    <col min="10248" max="10248" width="13.28515625" style="68" customWidth="1"/>
    <col min="10249" max="10490" width="9.140625" style="68"/>
    <col min="10491" max="10491" width="14.42578125" style="68" customWidth="1"/>
    <col min="10492" max="10492" width="100.7109375" style="68" customWidth="1"/>
    <col min="10493" max="10493" width="19.5703125" style="68" customWidth="1"/>
    <col min="10494" max="10497" width="21.28515625" style="68" customWidth="1"/>
    <col min="10498" max="10498" width="25.7109375" style="68" bestFit="1" customWidth="1"/>
    <col min="10499" max="10499" width="18.42578125" style="68" customWidth="1"/>
    <col min="10500" max="10500" width="19.5703125" style="68" customWidth="1"/>
    <col min="10501" max="10501" width="9.140625" style="68"/>
    <col min="10502" max="10502" width="21" style="68" customWidth="1"/>
    <col min="10503" max="10503" width="9.140625" style="68"/>
    <col min="10504" max="10504" width="13.28515625" style="68" customWidth="1"/>
    <col min="10505" max="10746" width="9.140625" style="68"/>
    <col min="10747" max="10747" width="14.42578125" style="68" customWidth="1"/>
    <col min="10748" max="10748" width="100.7109375" style="68" customWidth="1"/>
    <col min="10749" max="10749" width="19.5703125" style="68" customWidth="1"/>
    <col min="10750" max="10753" width="21.28515625" style="68" customWidth="1"/>
    <col min="10754" max="10754" width="25.7109375" style="68" bestFit="1" customWidth="1"/>
    <col min="10755" max="10755" width="18.42578125" style="68" customWidth="1"/>
    <col min="10756" max="10756" width="19.5703125" style="68" customWidth="1"/>
    <col min="10757" max="10757" width="9.140625" style="68"/>
    <col min="10758" max="10758" width="21" style="68" customWidth="1"/>
    <col min="10759" max="10759" width="9.140625" style="68"/>
    <col min="10760" max="10760" width="13.28515625" style="68" customWidth="1"/>
    <col min="10761" max="11002" width="9.140625" style="68"/>
    <col min="11003" max="11003" width="14.42578125" style="68" customWidth="1"/>
    <col min="11004" max="11004" width="100.7109375" style="68" customWidth="1"/>
    <col min="11005" max="11005" width="19.5703125" style="68" customWidth="1"/>
    <col min="11006" max="11009" width="21.28515625" style="68" customWidth="1"/>
    <col min="11010" max="11010" width="25.7109375" style="68" bestFit="1" customWidth="1"/>
    <col min="11011" max="11011" width="18.42578125" style="68" customWidth="1"/>
    <col min="11012" max="11012" width="19.5703125" style="68" customWidth="1"/>
    <col min="11013" max="11013" width="9.140625" style="68"/>
    <col min="11014" max="11014" width="21" style="68" customWidth="1"/>
    <col min="11015" max="11015" width="9.140625" style="68"/>
    <col min="11016" max="11016" width="13.28515625" style="68" customWidth="1"/>
    <col min="11017" max="11258" width="9.140625" style="68"/>
    <col min="11259" max="11259" width="14.42578125" style="68" customWidth="1"/>
    <col min="11260" max="11260" width="100.7109375" style="68" customWidth="1"/>
    <col min="11261" max="11261" width="19.5703125" style="68" customWidth="1"/>
    <col min="11262" max="11265" width="21.28515625" style="68" customWidth="1"/>
    <col min="11266" max="11266" width="25.7109375" style="68" bestFit="1" customWidth="1"/>
    <col min="11267" max="11267" width="18.42578125" style="68" customWidth="1"/>
    <col min="11268" max="11268" width="19.5703125" style="68" customWidth="1"/>
    <col min="11269" max="11269" width="9.140625" style="68"/>
    <col min="11270" max="11270" width="21" style="68" customWidth="1"/>
    <col min="11271" max="11271" width="9.140625" style="68"/>
    <col min="11272" max="11272" width="13.28515625" style="68" customWidth="1"/>
    <col min="11273" max="11514" width="9.140625" style="68"/>
    <col min="11515" max="11515" width="14.42578125" style="68" customWidth="1"/>
    <col min="11516" max="11516" width="100.7109375" style="68" customWidth="1"/>
    <col min="11517" max="11517" width="19.5703125" style="68" customWidth="1"/>
    <col min="11518" max="11521" width="21.28515625" style="68" customWidth="1"/>
    <col min="11522" max="11522" width="25.7109375" style="68" bestFit="1" customWidth="1"/>
    <col min="11523" max="11523" width="18.42578125" style="68" customWidth="1"/>
    <col min="11524" max="11524" width="19.5703125" style="68" customWidth="1"/>
    <col min="11525" max="11525" width="9.140625" style="68"/>
    <col min="11526" max="11526" width="21" style="68" customWidth="1"/>
    <col min="11527" max="11527" width="9.140625" style="68"/>
    <col min="11528" max="11528" width="13.28515625" style="68" customWidth="1"/>
    <col min="11529" max="11770" width="9.140625" style="68"/>
    <col min="11771" max="11771" width="14.42578125" style="68" customWidth="1"/>
    <col min="11772" max="11772" width="100.7109375" style="68" customWidth="1"/>
    <col min="11773" max="11773" width="19.5703125" style="68" customWidth="1"/>
    <col min="11774" max="11777" width="21.28515625" style="68" customWidth="1"/>
    <col min="11778" max="11778" width="25.7109375" style="68" bestFit="1" customWidth="1"/>
    <col min="11779" max="11779" width="18.42578125" style="68" customWidth="1"/>
    <col min="11780" max="11780" width="19.5703125" style="68" customWidth="1"/>
    <col min="11781" max="11781" width="9.140625" style="68"/>
    <col min="11782" max="11782" width="21" style="68" customWidth="1"/>
    <col min="11783" max="11783" width="9.140625" style="68"/>
    <col min="11784" max="11784" width="13.28515625" style="68" customWidth="1"/>
    <col min="11785" max="12026" width="9.140625" style="68"/>
    <col min="12027" max="12027" width="14.42578125" style="68" customWidth="1"/>
    <col min="12028" max="12028" width="100.7109375" style="68" customWidth="1"/>
    <col min="12029" max="12029" width="19.5703125" style="68" customWidth="1"/>
    <col min="12030" max="12033" width="21.28515625" style="68" customWidth="1"/>
    <col min="12034" max="12034" width="25.7109375" style="68" bestFit="1" customWidth="1"/>
    <col min="12035" max="12035" width="18.42578125" style="68" customWidth="1"/>
    <col min="12036" max="12036" width="19.5703125" style="68" customWidth="1"/>
    <col min="12037" max="12037" width="9.140625" style="68"/>
    <col min="12038" max="12038" width="21" style="68" customWidth="1"/>
    <col min="12039" max="12039" width="9.140625" style="68"/>
    <col min="12040" max="12040" width="13.28515625" style="68" customWidth="1"/>
    <col min="12041" max="12282" width="9.140625" style="68"/>
    <col min="12283" max="12283" width="14.42578125" style="68" customWidth="1"/>
    <col min="12284" max="12284" width="100.7109375" style="68" customWidth="1"/>
    <col min="12285" max="12285" width="19.5703125" style="68" customWidth="1"/>
    <col min="12286" max="12289" width="21.28515625" style="68" customWidth="1"/>
    <col min="12290" max="12290" width="25.7109375" style="68" bestFit="1" customWidth="1"/>
    <col min="12291" max="12291" width="18.42578125" style="68" customWidth="1"/>
    <col min="12292" max="12292" width="19.5703125" style="68" customWidth="1"/>
    <col min="12293" max="12293" width="9.140625" style="68"/>
    <col min="12294" max="12294" width="21" style="68" customWidth="1"/>
    <col min="12295" max="12295" width="9.140625" style="68"/>
    <col min="12296" max="12296" width="13.28515625" style="68" customWidth="1"/>
    <col min="12297" max="12538" width="9.140625" style="68"/>
    <col min="12539" max="12539" width="14.42578125" style="68" customWidth="1"/>
    <col min="12540" max="12540" width="100.7109375" style="68" customWidth="1"/>
    <col min="12541" max="12541" width="19.5703125" style="68" customWidth="1"/>
    <col min="12542" max="12545" width="21.28515625" style="68" customWidth="1"/>
    <col min="12546" max="12546" width="25.7109375" style="68" bestFit="1" customWidth="1"/>
    <col min="12547" max="12547" width="18.42578125" style="68" customWidth="1"/>
    <col min="12548" max="12548" width="19.5703125" style="68" customWidth="1"/>
    <col min="12549" max="12549" width="9.140625" style="68"/>
    <col min="12550" max="12550" width="21" style="68" customWidth="1"/>
    <col min="12551" max="12551" width="9.140625" style="68"/>
    <col min="12552" max="12552" width="13.28515625" style="68" customWidth="1"/>
    <col min="12553" max="12794" width="9.140625" style="68"/>
    <col min="12795" max="12795" width="14.42578125" style="68" customWidth="1"/>
    <col min="12796" max="12796" width="100.7109375" style="68" customWidth="1"/>
    <col min="12797" max="12797" width="19.5703125" style="68" customWidth="1"/>
    <col min="12798" max="12801" width="21.28515625" style="68" customWidth="1"/>
    <col min="12802" max="12802" width="25.7109375" style="68" bestFit="1" customWidth="1"/>
    <col min="12803" max="12803" width="18.42578125" style="68" customWidth="1"/>
    <col min="12804" max="12804" width="19.5703125" style="68" customWidth="1"/>
    <col min="12805" max="12805" width="9.140625" style="68"/>
    <col min="12806" max="12806" width="21" style="68" customWidth="1"/>
    <col min="12807" max="12807" width="9.140625" style="68"/>
    <col min="12808" max="12808" width="13.28515625" style="68" customWidth="1"/>
    <col min="12809" max="13050" width="9.140625" style="68"/>
    <col min="13051" max="13051" width="14.42578125" style="68" customWidth="1"/>
    <col min="13052" max="13052" width="100.7109375" style="68" customWidth="1"/>
    <col min="13053" max="13053" width="19.5703125" style="68" customWidth="1"/>
    <col min="13054" max="13057" width="21.28515625" style="68" customWidth="1"/>
    <col min="13058" max="13058" width="25.7109375" style="68" bestFit="1" customWidth="1"/>
    <col min="13059" max="13059" width="18.42578125" style="68" customWidth="1"/>
    <col min="13060" max="13060" width="19.5703125" style="68" customWidth="1"/>
    <col min="13061" max="13061" width="9.140625" style="68"/>
    <col min="13062" max="13062" width="21" style="68" customWidth="1"/>
    <col min="13063" max="13063" width="9.140625" style="68"/>
    <col min="13064" max="13064" width="13.28515625" style="68" customWidth="1"/>
    <col min="13065" max="13306" width="9.140625" style="68"/>
    <col min="13307" max="13307" width="14.42578125" style="68" customWidth="1"/>
    <col min="13308" max="13308" width="100.7109375" style="68" customWidth="1"/>
    <col min="13309" max="13309" width="19.5703125" style="68" customWidth="1"/>
    <col min="13310" max="13313" width="21.28515625" style="68" customWidth="1"/>
    <col min="13314" max="13314" width="25.7109375" style="68" bestFit="1" customWidth="1"/>
    <col min="13315" max="13315" width="18.42578125" style="68" customWidth="1"/>
    <col min="13316" max="13316" width="19.5703125" style="68" customWidth="1"/>
    <col min="13317" max="13317" width="9.140625" style="68"/>
    <col min="13318" max="13318" width="21" style="68" customWidth="1"/>
    <col min="13319" max="13319" width="9.140625" style="68"/>
    <col min="13320" max="13320" width="13.28515625" style="68" customWidth="1"/>
    <col min="13321" max="13562" width="9.140625" style="68"/>
    <col min="13563" max="13563" width="14.42578125" style="68" customWidth="1"/>
    <col min="13564" max="13564" width="100.7109375" style="68" customWidth="1"/>
    <col min="13565" max="13565" width="19.5703125" style="68" customWidth="1"/>
    <col min="13566" max="13569" width="21.28515625" style="68" customWidth="1"/>
    <col min="13570" max="13570" width="25.7109375" style="68" bestFit="1" customWidth="1"/>
    <col min="13571" max="13571" width="18.42578125" style="68" customWidth="1"/>
    <col min="13572" max="13572" width="19.5703125" style="68" customWidth="1"/>
    <col min="13573" max="13573" width="9.140625" style="68"/>
    <col min="13574" max="13574" width="21" style="68" customWidth="1"/>
    <col min="13575" max="13575" width="9.140625" style="68"/>
    <col min="13576" max="13576" width="13.28515625" style="68" customWidth="1"/>
    <col min="13577" max="13818" width="9.140625" style="68"/>
    <col min="13819" max="13819" width="14.42578125" style="68" customWidth="1"/>
    <col min="13820" max="13820" width="100.7109375" style="68" customWidth="1"/>
    <col min="13821" max="13821" width="19.5703125" style="68" customWidth="1"/>
    <col min="13822" max="13825" width="21.28515625" style="68" customWidth="1"/>
    <col min="13826" max="13826" width="25.7109375" style="68" bestFit="1" customWidth="1"/>
    <col min="13827" max="13827" width="18.42578125" style="68" customWidth="1"/>
    <col min="13828" max="13828" width="19.5703125" style="68" customWidth="1"/>
    <col min="13829" max="13829" width="9.140625" style="68"/>
    <col min="13830" max="13830" width="21" style="68" customWidth="1"/>
    <col min="13831" max="13831" width="9.140625" style="68"/>
    <col min="13832" max="13832" width="13.28515625" style="68" customWidth="1"/>
    <col min="13833" max="14074" width="9.140625" style="68"/>
    <col min="14075" max="14075" width="14.42578125" style="68" customWidth="1"/>
    <col min="14076" max="14076" width="100.7109375" style="68" customWidth="1"/>
    <col min="14077" max="14077" width="19.5703125" style="68" customWidth="1"/>
    <col min="14078" max="14081" width="21.28515625" style="68" customWidth="1"/>
    <col min="14082" max="14082" width="25.7109375" style="68" bestFit="1" customWidth="1"/>
    <col min="14083" max="14083" width="18.42578125" style="68" customWidth="1"/>
    <col min="14084" max="14084" width="19.5703125" style="68" customWidth="1"/>
    <col min="14085" max="14085" width="9.140625" style="68"/>
    <col min="14086" max="14086" width="21" style="68" customWidth="1"/>
    <col min="14087" max="14087" width="9.140625" style="68"/>
    <col min="14088" max="14088" width="13.28515625" style="68" customWidth="1"/>
    <col min="14089" max="14330" width="9.140625" style="68"/>
    <col min="14331" max="14331" width="14.42578125" style="68" customWidth="1"/>
    <col min="14332" max="14332" width="100.7109375" style="68" customWidth="1"/>
    <col min="14333" max="14333" width="19.5703125" style="68" customWidth="1"/>
    <col min="14334" max="14337" width="21.28515625" style="68" customWidth="1"/>
    <col min="14338" max="14338" width="25.7109375" style="68" bestFit="1" customWidth="1"/>
    <col min="14339" max="14339" width="18.42578125" style="68" customWidth="1"/>
    <col min="14340" max="14340" width="19.5703125" style="68" customWidth="1"/>
    <col min="14341" max="14341" width="9.140625" style="68"/>
    <col min="14342" max="14342" width="21" style="68" customWidth="1"/>
    <col min="14343" max="14343" width="9.140625" style="68"/>
    <col min="14344" max="14344" width="13.28515625" style="68" customWidth="1"/>
    <col min="14345" max="14586" width="9.140625" style="68"/>
    <col min="14587" max="14587" width="14.42578125" style="68" customWidth="1"/>
    <col min="14588" max="14588" width="100.7109375" style="68" customWidth="1"/>
    <col min="14589" max="14589" width="19.5703125" style="68" customWidth="1"/>
    <col min="14590" max="14593" width="21.28515625" style="68" customWidth="1"/>
    <col min="14594" max="14594" width="25.7109375" style="68" bestFit="1" customWidth="1"/>
    <col min="14595" max="14595" width="18.42578125" style="68" customWidth="1"/>
    <col min="14596" max="14596" width="19.5703125" style="68" customWidth="1"/>
    <col min="14597" max="14597" width="9.140625" style="68"/>
    <col min="14598" max="14598" width="21" style="68" customWidth="1"/>
    <col min="14599" max="14599" width="9.140625" style="68"/>
    <col min="14600" max="14600" width="13.28515625" style="68" customWidth="1"/>
    <col min="14601" max="14842" width="9.140625" style="68"/>
    <col min="14843" max="14843" width="14.42578125" style="68" customWidth="1"/>
    <col min="14844" max="14844" width="100.7109375" style="68" customWidth="1"/>
    <col min="14845" max="14845" width="19.5703125" style="68" customWidth="1"/>
    <col min="14846" max="14849" width="21.28515625" style="68" customWidth="1"/>
    <col min="14850" max="14850" width="25.7109375" style="68" bestFit="1" customWidth="1"/>
    <col min="14851" max="14851" width="18.42578125" style="68" customWidth="1"/>
    <col min="14852" max="14852" width="19.5703125" style="68" customWidth="1"/>
    <col min="14853" max="14853" width="9.140625" style="68"/>
    <col min="14854" max="14854" width="21" style="68" customWidth="1"/>
    <col min="14855" max="14855" width="9.140625" style="68"/>
    <col min="14856" max="14856" width="13.28515625" style="68" customWidth="1"/>
    <col min="14857" max="15098" width="9.140625" style="68"/>
    <col min="15099" max="15099" width="14.42578125" style="68" customWidth="1"/>
    <col min="15100" max="15100" width="100.7109375" style="68" customWidth="1"/>
    <col min="15101" max="15101" width="19.5703125" style="68" customWidth="1"/>
    <col min="15102" max="15105" width="21.28515625" style="68" customWidth="1"/>
    <col min="15106" max="15106" width="25.7109375" style="68" bestFit="1" customWidth="1"/>
    <col min="15107" max="15107" width="18.42578125" style="68" customWidth="1"/>
    <col min="15108" max="15108" width="19.5703125" style="68" customWidth="1"/>
    <col min="15109" max="15109" width="9.140625" style="68"/>
    <col min="15110" max="15110" width="21" style="68" customWidth="1"/>
    <col min="15111" max="15111" width="9.140625" style="68"/>
    <col min="15112" max="15112" width="13.28515625" style="68" customWidth="1"/>
    <col min="15113" max="15354" width="9.140625" style="68"/>
    <col min="15355" max="15355" width="14.42578125" style="68" customWidth="1"/>
    <col min="15356" max="15356" width="100.7109375" style="68" customWidth="1"/>
    <col min="15357" max="15357" width="19.5703125" style="68" customWidth="1"/>
    <col min="15358" max="15361" width="21.28515625" style="68" customWidth="1"/>
    <col min="15362" max="15362" width="25.7109375" style="68" bestFit="1" customWidth="1"/>
    <col min="15363" max="15363" width="18.42578125" style="68" customWidth="1"/>
    <col min="15364" max="15364" width="19.5703125" style="68" customWidth="1"/>
    <col min="15365" max="15365" width="9.140625" style="68"/>
    <col min="15366" max="15366" width="21" style="68" customWidth="1"/>
    <col min="15367" max="15367" width="9.140625" style="68"/>
    <col min="15368" max="15368" width="13.28515625" style="68" customWidth="1"/>
    <col min="15369" max="15610" width="9.140625" style="68"/>
    <col min="15611" max="15611" width="14.42578125" style="68" customWidth="1"/>
    <col min="15612" max="15612" width="100.7109375" style="68" customWidth="1"/>
    <col min="15613" max="15613" width="19.5703125" style="68" customWidth="1"/>
    <col min="15614" max="15617" width="21.28515625" style="68" customWidth="1"/>
    <col min="15618" max="15618" width="25.7109375" style="68" bestFit="1" customWidth="1"/>
    <col min="15619" max="15619" width="18.42578125" style="68" customWidth="1"/>
    <col min="15620" max="15620" width="19.5703125" style="68" customWidth="1"/>
    <col min="15621" max="15621" width="9.140625" style="68"/>
    <col min="15622" max="15622" width="21" style="68" customWidth="1"/>
    <col min="15623" max="15623" width="9.140625" style="68"/>
    <col min="15624" max="15624" width="13.28515625" style="68" customWidth="1"/>
    <col min="15625" max="15866" width="9.140625" style="68"/>
    <col min="15867" max="15867" width="14.42578125" style="68" customWidth="1"/>
    <col min="15868" max="15868" width="100.7109375" style="68" customWidth="1"/>
    <col min="15869" max="15869" width="19.5703125" style="68" customWidth="1"/>
    <col min="15870" max="15873" width="21.28515625" style="68" customWidth="1"/>
    <col min="15874" max="15874" width="25.7109375" style="68" bestFit="1" customWidth="1"/>
    <col min="15875" max="15875" width="18.42578125" style="68" customWidth="1"/>
    <col min="15876" max="15876" width="19.5703125" style="68" customWidth="1"/>
    <col min="15877" max="15877" width="9.140625" style="68"/>
    <col min="15878" max="15878" width="21" style="68" customWidth="1"/>
    <col min="15879" max="15879" width="9.140625" style="68"/>
    <col min="15880" max="15880" width="13.28515625" style="68" customWidth="1"/>
    <col min="15881" max="16122" width="9.140625" style="68"/>
    <col min="16123" max="16123" width="14.42578125" style="68" customWidth="1"/>
    <col min="16124" max="16124" width="100.7109375" style="68" customWidth="1"/>
    <col min="16125" max="16125" width="19.5703125" style="68" customWidth="1"/>
    <col min="16126" max="16129" width="21.28515625" style="68" customWidth="1"/>
    <col min="16130" max="16130" width="25.7109375" style="68" bestFit="1" customWidth="1"/>
    <col min="16131" max="16131" width="18.42578125" style="68" customWidth="1"/>
    <col min="16132" max="16132" width="19.5703125" style="68" customWidth="1"/>
    <col min="16133" max="16133" width="9.140625" style="68"/>
    <col min="16134" max="16134" width="21" style="68" customWidth="1"/>
    <col min="16135" max="16135" width="9.140625" style="68"/>
    <col min="16136" max="16136" width="13.28515625" style="68" customWidth="1"/>
    <col min="16137" max="16384" width="9.140625" style="68"/>
  </cols>
  <sheetData>
    <row r="1" spans="1:8" ht="23.25" customHeight="1" x14ac:dyDescent="0.25">
      <c r="A1" s="138"/>
      <c r="B1" s="174" t="s">
        <v>547</v>
      </c>
      <c r="C1" s="139"/>
      <c r="D1" s="139"/>
    </row>
    <row r="2" spans="1:8" ht="15.75" customHeight="1" x14ac:dyDescent="0.25">
      <c r="A2" s="138" t="str">
        <f>planilha!A2</f>
        <v>Obra:</v>
      </c>
      <c r="B2" s="138" t="str">
        <f>planilha!B2</f>
        <v>Obras civis, fornecimento e adequação dos elevadores - Hospital e Maternidade de Interlagos</v>
      </c>
      <c r="C2" s="139"/>
      <c r="D2" s="139"/>
    </row>
    <row r="3" spans="1:8" ht="15.75" customHeight="1" x14ac:dyDescent="0.25">
      <c r="A3" s="138"/>
      <c r="B3" s="139"/>
      <c r="C3" s="139"/>
      <c r="D3" s="139"/>
    </row>
    <row r="4" spans="1:8" ht="15" customHeight="1" x14ac:dyDescent="0.25">
      <c r="A4" s="140"/>
      <c r="B4" s="141"/>
      <c r="C4" s="141"/>
      <c r="D4" s="141"/>
    </row>
    <row r="5" spans="1:8" ht="22.5" customHeight="1" x14ac:dyDescent="0.25">
      <c r="A5" s="146" t="s">
        <v>387</v>
      </c>
      <c r="B5" s="146"/>
      <c r="C5" s="146"/>
      <c r="D5" s="146"/>
    </row>
    <row r="6" spans="1:8" ht="24.95" customHeight="1" x14ac:dyDescent="0.2">
      <c r="A6" s="78" t="s">
        <v>354</v>
      </c>
      <c r="B6" s="78" t="s">
        <v>355</v>
      </c>
      <c r="C6" s="79" t="s">
        <v>356</v>
      </c>
      <c r="D6" s="80" t="s">
        <v>252</v>
      </c>
      <c r="E6" s="75"/>
      <c r="F6" s="75"/>
      <c r="G6" s="76"/>
      <c r="H6" s="77"/>
    </row>
    <row r="7" spans="1:8" ht="25.5" customHeight="1" x14ac:dyDescent="0.25">
      <c r="A7" s="81" t="str">
        <f>planilha!A6</f>
        <v>1.0</v>
      </c>
      <c r="B7" s="82" t="str">
        <f>VLOOKUP(A7,planilha!$A:$G,3,FALSE)</f>
        <v>SERVIÇO TÉCNICO ESPECIALIZADO</v>
      </c>
      <c r="C7" s="83">
        <f>VLOOKUP(A7,planilha!$A:$G,7,FALSE)</f>
        <v>0</v>
      </c>
      <c r="D7" s="84" t="e">
        <f>C7/($C$34+$C$37)</f>
        <v>#DIV/0!</v>
      </c>
      <c r="H7" s="69"/>
    </row>
    <row r="8" spans="1:8" ht="25.5" customHeight="1" x14ac:dyDescent="0.25">
      <c r="A8" s="81" t="str">
        <f>planilha!A18</f>
        <v>2.0</v>
      </c>
      <c r="B8" s="82" t="str">
        <f>VLOOKUP(A8,planilha!$A:$G,3,FALSE)</f>
        <v>INÍCIO, APOIO DA OBRA</v>
      </c>
      <c r="C8" s="83">
        <f>VLOOKUP(A8,planilha!$A:$G,7,FALSE)</f>
        <v>0</v>
      </c>
      <c r="D8" s="84" t="e">
        <f t="shared" ref="D8:D32" si="0">C8/($C$34+$C$37)</f>
        <v>#DIV/0!</v>
      </c>
      <c r="H8" s="69"/>
    </row>
    <row r="9" spans="1:8" ht="25.5" customHeight="1" x14ac:dyDescent="0.25">
      <c r="A9" s="81" t="str">
        <f>planilha!A31</f>
        <v>3.0</v>
      </c>
      <c r="B9" s="82" t="str">
        <f>VLOOKUP(A9,planilha!$A:$G,3,FALSE)</f>
        <v>DEMOLIÇÃO SEM REAPROVEITAMENTO</v>
      </c>
      <c r="C9" s="83">
        <f>VLOOKUP(A9,planilha!$A:$G,7,FALSE)</f>
        <v>0</v>
      </c>
      <c r="D9" s="84" t="e">
        <f t="shared" si="0"/>
        <v>#DIV/0!</v>
      </c>
      <c r="H9" s="69"/>
    </row>
    <row r="10" spans="1:8" ht="25.5" customHeight="1" x14ac:dyDescent="0.25">
      <c r="A10" s="81" t="str">
        <f>planilha!A39</f>
        <v>4.0</v>
      </c>
      <c r="B10" s="82" t="str">
        <f>VLOOKUP(A10,planilha!$A:$G,3,FALSE)</f>
        <v>RETIRADA COM PROVÁVEL REAPROVEITAMENTO</v>
      </c>
      <c r="C10" s="83">
        <f>VLOOKUP(A10,planilha!$A:$G,7,FALSE)</f>
        <v>0</v>
      </c>
      <c r="D10" s="84" t="e">
        <f t="shared" si="0"/>
        <v>#DIV/0!</v>
      </c>
      <c r="H10" s="69"/>
    </row>
    <row r="11" spans="1:8" ht="25.5" customHeight="1" x14ac:dyDescent="0.25">
      <c r="A11" s="81" t="str">
        <f>planilha!A50</f>
        <v>5.0</v>
      </c>
      <c r="B11" s="82" t="str">
        <f>VLOOKUP(A11,planilha!$A:$G,3,FALSE)</f>
        <v>TRANSPORTE E ESCAVAÇÃO</v>
      </c>
      <c r="C11" s="83">
        <f>VLOOKUP(A11,planilha!$A:$G,7,FALSE)</f>
        <v>0</v>
      </c>
      <c r="D11" s="84" t="e">
        <f t="shared" si="0"/>
        <v>#DIV/0!</v>
      </c>
      <c r="H11" s="69"/>
    </row>
    <row r="12" spans="1:8" ht="25.5" customHeight="1" x14ac:dyDescent="0.25">
      <c r="A12" s="81" t="str">
        <f>planilha!A58</f>
        <v>6.0</v>
      </c>
      <c r="B12" s="82" t="str">
        <f>VLOOKUP(A12,planilha!$A:$G,3,FALSE)</f>
        <v>FORMA</v>
      </c>
      <c r="C12" s="83">
        <f>VLOOKUP(A12,planilha!$A:$G,7,FALSE)</f>
        <v>0</v>
      </c>
      <c r="D12" s="84" t="e">
        <f t="shared" si="0"/>
        <v>#DIV/0!</v>
      </c>
      <c r="H12" s="69"/>
    </row>
    <row r="13" spans="1:8" ht="25.5" customHeight="1" x14ac:dyDescent="0.25">
      <c r="A13" s="81" t="str">
        <f>planilha!A61</f>
        <v>7.0</v>
      </c>
      <c r="B13" s="82" t="str">
        <f>VLOOKUP(A13,planilha!$A:$G,3,FALSE)</f>
        <v xml:space="preserve">ARMADURA </v>
      </c>
      <c r="C13" s="83">
        <f>VLOOKUP(A13,planilha!$A:$G,7,FALSE)</f>
        <v>0</v>
      </c>
      <c r="D13" s="84" t="e">
        <f t="shared" si="0"/>
        <v>#DIV/0!</v>
      </c>
      <c r="H13" s="69"/>
    </row>
    <row r="14" spans="1:8" ht="25.5" customHeight="1" x14ac:dyDescent="0.25">
      <c r="A14" s="81" t="str">
        <f>planilha!A65</f>
        <v>8.0</v>
      </c>
      <c r="B14" s="82" t="str">
        <f>VLOOKUP(A14,planilha!$A:$G,3,FALSE)</f>
        <v>CONCRETO E LAJE</v>
      </c>
      <c r="C14" s="83">
        <f>VLOOKUP(A14,planilha!$A:$G,7,FALSE)</f>
        <v>0</v>
      </c>
      <c r="D14" s="84" t="e">
        <f t="shared" si="0"/>
        <v>#DIV/0!</v>
      </c>
      <c r="H14" s="69"/>
    </row>
    <row r="15" spans="1:8" ht="25.5" customHeight="1" x14ac:dyDescent="0.25">
      <c r="A15" s="81" t="str">
        <f>planilha!A72</f>
        <v>9.0</v>
      </c>
      <c r="B15" s="82" t="str">
        <f>VLOOKUP(A15,planilha!$A:$G,3,FALSE)</f>
        <v>ALVENARIA E ELEMENTO DIVISOR</v>
      </c>
      <c r="C15" s="83">
        <f>VLOOKUP(A15,planilha!$A:$G,7,FALSE)</f>
        <v>0</v>
      </c>
      <c r="D15" s="84" t="e">
        <f t="shared" si="0"/>
        <v>#DIV/0!</v>
      </c>
      <c r="H15" s="69"/>
    </row>
    <row r="16" spans="1:8" ht="25.5" customHeight="1" x14ac:dyDescent="0.25">
      <c r="A16" s="81" t="str">
        <f>planilha!A77</f>
        <v>10.0</v>
      </c>
      <c r="B16" s="82" t="str">
        <f>VLOOKUP(A16,planilha!$A:$G,3,FALSE)</f>
        <v>ESTRUTURA EM FERRO + PELE</v>
      </c>
      <c r="C16" s="83">
        <f>VLOOKUP(A16,planilha!$A:$G,7,FALSE)</f>
        <v>0</v>
      </c>
      <c r="D16" s="84" t="e">
        <f t="shared" si="0"/>
        <v>#DIV/0!</v>
      </c>
      <c r="H16" s="69"/>
    </row>
    <row r="17" spans="1:8" ht="25.5" customHeight="1" x14ac:dyDescent="0.25">
      <c r="A17" s="81" t="str">
        <f>planilha!A86</f>
        <v>11.0</v>
      </c>
      <c r="B17" s="82" t="str">
        <f>VLOOKUP(A17,planilha!$A:$G,3,FALSE)</f>
        <v>REVESTIMENTO EM MASSA OU FUNDIDO NO LOCAL</v>
      </c>
      <c r="C17" s="83">
        <f>VLOOKUP(A17,planilha!$A:$G,7,FALSE)</f>
        <v>0</v>
      </c>
      <c r="D17" s="84" t="e">
        <f t="shared" si="0"/>
        <v>#DIV/0!</v>
      </c>
      <c r="H17" s="69"/>
    </row>
    <row r="18" spans="1:8" ht="25.5" customHeight="1" x14ac:dyDescent="0.25">
      <c r="A18" s="81" t="str">
        <f>planilha!A91</f>
        <v>12.0</v>
      </c>
      <c r="B18" s="82" t="str">
        <f>VLOOKUP(A18,planilha!$A:$G,3,FALSE)</f>
        <v>REVESTIMENTO CERÂMICO</v>
      </c>
      <c r="C18" s="83">
        <f>VLOOKUP(A18,planilha!$A:$G,7,FALSE)</f>
        <v>0</v>
      </c>
      <c r="D18" s="84" t="e">
        <f t="shared" si="0"/>
        <v>#DIV/0!</v>
      </c>
      <c r="H18" s="69"/>
    </row>
    <row r="19" spans="1:8" ht="25.5" customHeight="1" x14ac:dyDescent="0.25">
      <c r="A19" s="81" t="str">
        <f>planilha!A95</f>
        <v>13.0</v>
      </c>
      <c r="B19" s="82" t="str">
        <f>VLOOKUP(A19,planilha!$A:$G,3,FALSE)</f>
        <v>REVESTIMENTO EM PEDRA</v>
      </c>
      <c r="C19" s="83">
        <f>VLOOKUP(A19,planilha!$A:$G,7,FALSE)</f>
        <v>0</v>
      </c>
      <c r="D19" s="84" t="e">
        <f t="shared" si="0"/>
        <v>#DIV/0!</v>
      </c>
      <c r="H19" s="69"/>
    </row>
    <row r="20" spans="1:8" ht="25.5" customHeight="1" x14ac:dyDescent="0.25">
      <c r="A20" s="81" t="str">
        <f>planilha!A99</f>
        <v>14.0</v>
      </c>
      <c r="B20" s="82" t="str">
        <f>VLOOKUP(A20,planilha!$A:$G,3,FALSE)</f>
        <v>FORRO</v>
      </c>
      <c r="C20" s="83">
        <f>VLOOKUP(A20,planilha!$A:$G,7,FALSE)</f>
        <v>0</v>
      </c>
      <c r="D20" s="84" t="e">
        <f t="shared" si="0"/>
        <v>#DIV/0!</v>
      </c>
      <c r="H20" s="69"/>
    </row>
    <row r="21" spans="1:8" ht="25.5" customHeight="1" x14ac:dyDescent="0.25">
      <c r="A21" s="81" t="str">
        <f>planilha!A101</f>
        <v>15.0</v>
      </c>
      <c r="B21" s="82" t="str">
        <f>VLOOKUP(A21,planilha!$A:$G,3,FALSE)</f>
        <v>ACESSÓRIOS PARA FIXAÇÃO</v>
      </c>
      <c r="C21" s="83">
        <f>VLOOKUP(A21,planilha!$A:$G,7,FALSE)</f>
        <v>0</v>
      </c>
      <c r="D21" s="84" t="e">
        <f t="shared" si="0"/>
        <v>#DIV/0!</v>
      </c>
      <c r="H21" s="69"/>
    </row>
    <row r="22" spans="1:8" ht="25.5" customHeight="1" x14ac:dyDescent="0.25">
      <c r="A22" s="81" t="str">
        <f>planilha!A108</f>
        <v>16.0</v>
      </c>
      <c r="B22" s="82" t="str">
        <f>VLOOKUP(A22,planilha!$A:$G,3,FALSE)</f>
        <v>PINTURA E IMPERMEABILIZAÇÃO</v>
      </c>
      <c r="C22" s="83">
        <f>VLOOKUP(A22,planilha!$A:$G,7,FALSE)</f>
        <v>0</v>
      </c>
      <c r="D22" s="84" t="e">
        <f t="shared" si="0"/>
        <v>#DIV/0!</v>
      </c>
      <c r="H22" s="69"/>
    </row>
    <row r="23" spans="1:8" ht="25.5" customHeight="1" x14ac:dyDescent="0.25">
      <c r="A23" s="81" t="str">
        <f>planilha!A116</f>
        <v>17.0</v>
      </c>
      <c r="B23" s="82" t="str">
        <f>VLOOKUP(A23,planilha!$A:$G,3,FALSE)</f>
        <v>QUADRO E PAINEL PARA ENERGIA ELÉTRICA E TELEFONIA</v>
      </c>
      <c r="C23" s="83">
        <f>VLOOKUP(A23,planilha!$A:$G,7,FALSE)</f>
        <v>0</v>
      </c>
      <c r="D23" s="84" t="e">
        <f t="shared" si="0"/>
        <v>#DIV/0!</v>
      </c>
      <c r="H23" s="69"/>
    </row>
    <row r="24" spans="1:8" ht="25.5" customHeight="1" x14ac:dyDescent="0.25">
      <c r="A24" s="81" t="str">
        <f>planilha!A136</f>
        <v>18.0</v>
      </c>
      <c r="B24" s="82" t="str">
        <f>VLOOKUP(A24,planilha!$A:$G,3,FALSE)</f>
        <v>TUBULAÇÃO E CONDUTOR PARA ENERGIA ELÉTRICA E TELEFONIA BÁSICA</v>
      </c>
      <c r="C24" s="83">
        <f>VLOOKUP(A24,planilha!$A:$G,7,FALSE)</f>
        <v>0</v>
      </c>
      <c r="D24" s="84" t="e">
        <f t="shared" si="0"/>
        <v>#DIV/0!</v>
      </c>
      <c r="H24" s="69"/>
    </row>
    <row r="25" spans="1:8" ht="25.5" customHeight="1" x14ac:dyDescent="0.25">
      <c r="A25" s="81" t="str">
        <f>planilha!A140</f>
        <v>19.0</v>
      </c>
      <c r="B25" s="82" t="str">
        <f>VLOOKUP(A25,planilha!$A:$G,3,FALSE)</f>
        <v>CONDUTOR E ENFIAÇÃO DE ENERGIA ELÉTRICA E TELEFONIA</v>
      </c>
      <c r="C25" s="83">
        <f>VLOOKUP(A25,planilha!$A:$G,7,FALSE)</f>
        <v>0</v>
      </c>
      <c r="D25" s="84" t="e">
        <f t="shared" si="0"/>
        <v>#DIV/0!</v>
      </c>
      <c r="H25" s="69"/>
    </row>
    <row r="26" spans="1:8" ht="25.5" customHeight="1" x14ac:dyDescent="0.25">
      <c r="A26" s="81" t="str">
        <f>planilha!A150</f>
        <v>20.0</v>
      </c>
      <c r="B26" s="82" t="str">
        <f>VLOOKUP(A26,planilha!$A:$G,3,FALSE)</f>
        <v>DISTRIBUIÇÃO DE FORÇA E COMANDO DE ENERGIA ELÉTRICA E TELEFONIA</v>
      </c>
      <c r="C26" s="83">
        <f>VLOOKUP(A26,planilha!$A:$G,7,FALSE)</f>
        <v>0</v>
      </c>
      <c r="D26" s="84" t="e">
        <f t="shared" si="0"/>
        <v>#DIV/0!</v>
      </c>
      <c r="H26" s="69"/>
    </row>
    <row r="27" spans="1:8" ht="25.5" customHeight="1" x14ac:dyDescent="0.25">
      <c r="A27" s="81" t="str">
        <f>planilha!A154</f>
        <v>21.0</v>
      </c>
      <c r="B27" s="82" t="str">
        <f>VLOOKUP(A27,planilha!$A:$G,3,FALSE)</f>
        <v>ILUMINAÇÃO</v>
      </c>
      <c r="C27" s="83">
        <f>VLOOKUP(A27,planilha!$A:$G,7,FALSE)</f>
        <v>0</v>
      </c>
      <c r="D27" s="84" t="e">
        <f t="shared" si="0"/>
        <v>#DIV/0!</v>
      </c>
      <c r="H27" s="69"/>
    </row>
    <row r="28" spans="1:8" ht="25.5" customHeight="1" x14ac:dyDescent="0.25">
      <c r="A28" s="81" t="s">
        <v>432</v>
      </c>
      <c r="B28" s="82" t="str">
        <f>VLOOKUP(A28,planilha!$A:$G,3,FALSE)</f>
        <v>Hidráulica</v>
      </c>
      <c r="C28" s="83">
        <f>VLOOKUP(A28,planilha!$A:$G,7,FALSE)</f>
        <v>0</v>
      </c>
      <c r="D28" s="84" t="e">
        <f t="shared" si="0"/>
        <v>#DIV/0!</v>
      </c>
      <c r="H28" s="69"/>
    </row>
    <row r="29" spans="1:8" ht="25.5" customHeight="1" x14ac:dyDescent="0.25">
      <c r="A29" s="81" t="str">
        <f>planilha!A161</f>
        <v>23.0</v>
      </c>
      <c r="B29" s="82" t="str">
        <f>VLOOKUP(A29,planilha!$A:$G,3,FALSE)</f>
        <v>LIMPEZA E ARREMATE</v>
      </c>
      <c r="C29" s="83">
        <f>VLOOKUP(A29,planilha!$A:$G,7,FALSE)</f>
        <v>0</v>
      </c>
      <c r="D29" s="84" t="e">
        <f t="shared" si="0"/>
        <v>#DIV/0!</v>
      </c>
      <c r="H29" s="69"/>
    </row>
    <row r="30" spans="1:8" ht="25.5" customHeight="1" x14ac:dyDescent="0.25">
      <c r="A30" s="81" t="str">
        <f>planilha!A163</f>
        <v>24.0</v>
      </c>
      <c r="B30" s="82" t="str">
        <f>VLOOKUP(A30,planilha!$A:$G,3,FALSE)</f>
        <v>TELEFONIA, LÓGICA E TRANSMISSÃO DE DADOS, EQUIPAMENTOS E SISTEMA</v>
      </c>
      <c r="C30" s="83">
        <f>VLOOKUP(A30,planilha!$A:$G,7,FALSE)</f>
        <v>0</v>
      </c>
      <c r="D30" s="84" t="e">
        <f t="shared" si="0"/>
        <v>#DIV/0!</v>
      </c>
      <c r="H30" s="69"/>
    </row>
    <row r="31" spans="1:8" ht="25.5" customHeight="1" x14ac:dyDescent="0.25">
      <c r="A31" s="81" t="str">
        <f>planilha!A165</f>
        <v>25.0</v>
      </c>
      <c r="B31" s="82" t="str">
        <f>VLOOKUP(A31,planilha!$A:$G,3,FALSE)</f>
        <v>ADMINISTRAÇÃO LOCAL</v>
      </c>
      <c r="C31" s="83">
        <f>VLOOKUP(A31,planilha!$A:$G,7,FALSE)</f>
        <v>0</v>
      </c>
      <c r="D31" s="84" t="e">
        <f t="shared" si="0"/>
        <v>#DIV/0!</v>
      </c>
      <c r="H31" s="69"/>
    </row>
    <row r="32" spans="1:8" ht="25.5" customHeight="1" x14ac:dyDescent="0.25">
      <c r="A32" s="81" t="str">
        <f>planilha!A167</f>
        <v>26.0</v>
      </c>
      <c r="B32" s="82" t="str">
        <f>VLOOKUP(A32,planilha!$A:$G,3,FALSE)</f>
        <v>EQUIPAMENTO TRANSPORTE VERTICAL</v>
      </c>
      <c r="C32" s="83">
        <f>VLOOKUP(A32,planilha!$A:$G,7,FALSE)</f>
        <v>0</v>
      </c>
      <c r="D32" s="84" t="e">
        <f t="shared" si="0"/>
        <v>#DIV/0!</v>
      </c>
      <c r="H32" s="69"/>
    </row>
    <row r="33" spans="1:8" ht="25.5" customHeight="1" x14ac:dyDescent="0.25">
      <c r="A33" s="70"/>
      <c r="B33" s="71"/>
      <c r="C33" s="72"/>
      <c r="D33" s="73"/>
      <c r="H33" s="69"/>
    </row>
    <row r="34" spans="1:8" ht="25.5" customHeight="1" x14ac:dyDescent="0.25">
      <c r="A34" s="85"/>
      <c r="B34" s="86" t="s">
        <v>526</v>
      </c>
      <c r="C34" s="87">
        <f>SUM(C7:C31)</f>
        <v>0</v>
      </c>
      <c r="D34" s="88"/>
      <c r="H34" s="69"/>
    </row>
    <row r="35" spans="1:8" ht="25.5" customHeight="1" x14ac:dyDescent="0.25">
      <c r="A35" s="89"/>
      <c r="B35" s="71" t="s">
        <v>543</v>
      </c>
      <c r="C35" s="72" t="e">
        <f>C34*planilha!$F$173</f>
        <v>#VALUE!</v>
      </c>
      <c r="D35" s="90"/>
      <c r="H35" s="69"/>
    </row>
    <row r="36" spans="1:8" ht="25.5" customHeight="1" x14ac:dyDescent="0.25">
      <c r="A36" s="91"/>
      <c r="B36" s="92" t="s">
        <v>529</v>
      </c>
      <c r="C36" s="93" t="e">
        <f>C35+C34</f>
        <v>#VALUE!</v>
      </c>
      <c r="D36" s="94"/>
      <c r="H36" s="69"/>
    </row>
    <row r="37" spans="1:8" ht="25.5" customHeight="1" x14ac:dyDescent="0.25">
      <c r="A37" s="85"/>
      <c r="B37" s="86" t="s">
        <v>527</v>
      </c>
      <c r="C37" s="87">
        <f>C32</f>
        <v>0</v>
      </c>
      <c r="D37" s="88"/>
      <c r="H37" s="69"/>
    </row>
    <row r="38" spans="1:8" ht="25.5" customHeight="1" x14ac:dyDescent="0.25">
      <c r="A38" s="89"/>
      <c r="B38" s="71" t="s">
        <v>544</v>
      </c>
      <c r="C38" s="72" t="e">
        <f>C37*planilha!$F$177</f>
        <v>#VALUE!</v>
      </c>
      <c r="D38" s="90"/>
      <c r="H38" s="69"/>
    </row>
    <row r="39" spans="1:8" ht="25.5" customHeight="1" thickBot="1" x14ac:dyDescent="0.3">
      <c r="A39" s="89"/>
      <c r="B39" s="71" t="s">
        <v>530</v>
      </c>
      <c r="C39" s="72" t="e">
        <f>C38+C37</f>
        <v>#VALUE!</v>
      </c>
      <c r="D39" s="90"/>
      <c r="H39" s="69"/>
    </row>
    <row r="40" spans="1:8" ht="25.5" customHeight="1" thickBot="1" x14ac:dyDescent="0.3">
      <c r="A40" s="95"/>
      <c r="B40" s="96" t="s">
        <v>531</v>
      </c>
      <c r="C40" s="97" t="e">
        <f>SUM(C34:C39)/2</f>
        <v>#VALUE!</v>
      </c>
      <c r="D40" s="98"/>
      <c r="H40" s="69"/>
    </row>
    <row r="41" spans="1:8" ht="25.5" customHeight="1" x14ac:dyDescent="0.25">
      <c r="A41" s="70"/>
      <c r="B41" s="71"/>
      <c r="C41" s="72"/>
      <c r="D41" s="73"/>
      <c r="H41" s="69"/>
    </row>
  </sheetData>
  <mergeCells count="1">
    <mergeCell ref="A5:D5"/>
  </mergeCells>
  <printOptions horizontalCentered="1"/>
  <pageMargins left="0.39370078740157483" right="0.39370078740157483" top="1.1417322834645669" bottom="0.98425196850393704" header="0.51181102362204722" footer="0.51181102362204722"/>
  <pageSetup paperSize="9" scale="50" orientation="portrait" horizontalDpi="4294967294" verticalDpi="4294967294" r:id="rId1"/>
  <headerFooter alignWithMargins="0">
    <oddHeader>&amp;C&amp;G</oddHeader>
    <oddFooter>&amp;L&amp;"Verdana,Negrito"&amp;12Coordenadoria Geral de Administração - CGA/GTE
Av. Dr. Enéas Carvalho Aguiar, 188, 3º andar | CEP 05403-000 | São Paulo / SP | Fone (11) 3066-8000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zoomScale="55" zoomScaleNormal="55" zoomScaleSheetLayoutView="70" zoomScalePageLayoutView="40" workbookViewId="0">
      <selection activeCell="N16" sqref="N16"/>
    </sheetView>
  </sheetViews>
  <sheetFormatPr defaultRowHeight="18" x14ac:dyDescent="0.25"/>
  <cols>
    <col min="1" max="1" width="23.42578125" style="26" customWidth="1"/>
    <col min="2" max="2" width="63.140625" style="11" customWidth="1"/>
    <col min="3" max="3" width="24" style="18" bestFit="1" customWidth="1"/>
    <col min="4" max="4" width="13" style="18" customWidth="1"/>
    <col min="5" max="10" width="21.42578125" style="11" bestFit="1" customWidth="1"/>
    <col min="11" max="11" width="20.42578125" style="11" bestFit="1" customWidth="1"/>
    <col min="12" max="13" width="19.85546875" style="11" customWidth="1"/>
    <col min="14" max="14" width="20.85546875" style="11" customWidth="1"/>
    <col min="15" max="15" width="21.28515625" style="11" customWidth="1"/>
    <col min="16" max="16" width="20.85546875" style="11" customWidth="1"/>
    <col min="17" max="17" width="21.42578125" style="11" hidden="1" customWidth="1"/>
    <col min="18" max="18" width="21.28515625" style="11" hidden="1" customWidth="1"/>
    <col min="19" max="19" width="20.85546875" style="11" hidden="1" customWidth="1"/>
    <col min="20" max="20" width="21" style="11" hidden="1" customWidth="1"/>
    <col min="21" max="22" width="20.85546875" style="11" hidden="1" customWidth="1"/>
    <col min="23" max="23" width="21.5703125" style="11" hidden="1" customWidth="1"/>
    <col min="24" max="28" width="20.85546875" style="11" hidden="1" customWidth="1"/>
    <col min="29" max="29" width="21.5703125" style="11" customWidth="1"/>
    <col min="30" max="30" width="6.5703125" style="3" customWidth="1"/>
    <col min="31" max="31" width="17" style="3" customWidth="1"/>
    <col min="32" max="32" width="23.42578125" style="3" customWidth="1"/>
    <col min="33" max="33" width="5.140625" style="3" customWidth="1"/>
    <col min="34" max="34" width="24" style="3" customWidth="1"/>
    <col min="35" max="35" width="20.28515625" style="3" customWidth="1"/>
    <col min="36" max="36" width="18.140625" style="3" customWidth="1"/>
    <col min="37" max="37" width="18.85546875" style="3" bestFit="1" customWidth="1"/>
    <col min="38" max="39" width="18" style="3" bestFit="1" customWidth="1"/>
    <col min="40" max="40" width="16.28515625" style="3" customWidth="1"/>
    <col min="41" max="244" width="9.140625" style="3"/>
    <col min="245" max="245" width="23.42578125" style="3" customWidth="1"/>
    <col min="246" max="246" width="63.140625" style="3" customWidth="1"/>
    <col min="247" max="247" width="20.85546875" style="3" customWidth="1"/>
    <col min="248" max="248" width="10.42578125" style="3" customWidth="1"/>
    <col min="249" max="249" width="21" style="3" customWidth="1"/>
    <col min="250" max="257" width="19.85546875" style="3" customWidth="1"/>
    <col min="258" max="258" width="20.85546875" style="3" customWidth="1"/>
    <col min="259" max="259" width="21.28515625" style="3" customWidth="1"/>
    <col min="260" max="260" width="20.85546875" style="3" customWidth="1"/>
    <col min="261" max="261" width="21.42578125" style="3" customWidth="1"/>
    <col min="262" max="262" width="21.28515625" style="3" customWidth="1"/>
    <col min="263" max="263" width="20.85546875" style="3" customWidth="1"/>
    <col min="264" max="264" width="21" style="3" customWidth="1"/>
    <col min="265" max="266" width="20.85546875" style="3" customWidth="1"/>
    <col min="267" max="267" width="21.5703125" style="3" customWidth="1"/>
    <col min="268" max="284" width="20.85546875" style="3" customWidth="1"/>
    <col min="285" max="285" width="21.5703125" style="3" customWidth="1"/>
    <col min="286" max="286" width="6.5703125" style="3" customWidth="1"/>
    <col min="287" max="287" width="17" style="3" customWidth="1"/>
    <col min="288" max="288" width="23.42578125" style="3" customWidth="1"/>
    <col min="289" max="289" width="5.140625" style="3" customWidth="1"/>
    <col min="290" max="290" width="24" style="3" customWidth="1"/>
    <col min="291" max="291" width="20.28515625" style="3" customWidth="1"/>
    <col min="292" max="292" width="18.140625" style="3" customWidth="1"/>
    <col min="293" max="293" width="18.85546875" style="3" bestFit="1" customWidth="1"/>
    <col min="294" max="295" width="18" style="3" bestFit="1" customWidth="1"/>
    <col min="296" max="296" width="16.28515625" style="3" customWidth="1"/>
    <col min="297" max="500" width="9.140625" style="3"/>
    <col min="501" max="501" width="23.42578125" style="3" customWidth="1"/>
    <col min="502" max="502" width="63.140625" style="3" customWidth="1"/>
    <col min="503" max="503" width="20.85546875" style="3" customWidth="1"/>
    <col min="504" max="504" width="10.42578125" style="3" customWidth="1"/>
    <col min="505" max="505" width="21" style="3" customWidth="1"/>
    <col min="506" max="513" width="19.85546875" style="3" customWidth="1"/>
    <col min="514" max="514" width="20.85546875" style="3" customWidth="1"/>
    <col min="515" max="515" width="21.28515625" style="3" customWidth="1"/>
    <col min="516" max="516" width="20.85546875" style="3" customWidth="1"/>
    <col min="517" max="517" width="21.42578125" style="3" customWidth="1"/>
    <col min="518" max="518" width="21.28515625" style="3" customWidth="1"/>
    <col min="519" max="519" width="20.85546875" style="3" customWidth="1"/>
    <col min="520" max="520" width="21" style="3" customWidth="1"/>
    <col min="521" max="522" width="20.85546875" style="3" customWidth="1"/>
    <col min="523" max="523" width="21.5703125" style="3" customWidth="1"/>
    <col min="524" max="540" width="20.85546875" style="3" customWidth="1"/>
    <col min="541" max="541" width="21.5703125" style="3" customWidth="1"/>
    <col min="542" max="542" width="6.5703125" style="3" customWidth="1"/>
    <col min="543" max="543" width="17" style="3" customWidth="1"/>
    <col min="544" max="544" width="23.42578125" style="3" customWidth="1"/>
    <col min="545" max="545" width="5.140625" style="3" customWidth="1"/>
    <col min="546" max="546" width="24" style="3" customWidth="1"/>
    <col min="547" max="547" width="20.28515625" style="3" customWidth="1"/>
    <col min="548" max="548" width="18.140625" style="3" customWidth="1"/>
    <col min="549" max="549" width="18.85546875" style="3" bestFit="1" customWidth="1"/>
    <col min="550" max="551" width="18" style="3" bestFit="1" customWidth="1"/>
    <col min="552" max="552" width="16.28515625" style="3" customWidth="1"/>
    <col min="553" max="756" width="9.140625" style="3"/>
    <col min="757" max="757" width="23.42578125" style="3" customWidth="1"/>
    <col min="758" max="758" width="63.140625" style="3" customWidth="1"/>
    <col min="759" max="759" width="20.85546875" style="3" customWidth="1"/>
    <col min="760" max="760" width="10.42578125" style="3" customWidth="1"/>
    <col min="761" max="761" width="21" style="3" customWidth="1"/>
    <col min="762" max="769" width="19.85546875" style="3" customWidth="1"/>
    <col min="770" max="770" width="20.85546875" style="3" customWidth="1"/>
    <col min="771" max="771" width="21.28515625" style="3" customWidth="1"/>
    <col min="772" max="772" width="20.85546875" style="3" customWidth="1"/>
    <col min="773" max="773" width="21.42578125" style="3" customWidth="1"/>
    <col min="774" max="774" width="21.28515625" style="3" customWidth="1"/>
    <col min="775" max="775" width="20.85546875" style="3" customWidth="1"/>
    <col min="776" max="776" width="21" style="3" customWidth="1"/>
    <col min="777" max="778" width="20.85546875" style="3" customWidth="1"/>
    <col min="779" max="779" width="21.5703125" style="3" customWidth="1"/>
    <col min="780" max="796" width="20.85546875" style="3" customWidth="1"/>
    <col min="797" max="797" width="21.5703125" style="3" customWidth="1"/>
    <col min="798" max="798" width="6.5703125" style="3" customWidth="1"/>
    <col min="799" max="799" width="17" style="3" customWidth="1"/>
    <col min="800" max="800" width="23.42578125" style="3" customWidth="1"/>
    <col min="801" max="801" width="5.140625" style="3" customWidth="1"/>
    <col min="802" max="802" width="24" style="3" customWidth="1"/>
    <col min="803" max="803" width="20.28515625" style="3" customWidth="1"/>
    <col min="804" max="804" width="18.140625" style="3" customWidth="1"/>
    <col min="805" max="805" width="18.85546875" style="3" bestFit="1" customWidth="1"/>
    <col min="806" max="807" width="18" style="3" bestFit="1" customWidth="1"/>
    <col min="808" max="808" width="16.28515625" style="3" customWidth="1"/>
    <col min="809" max="1012" width="9.140625" style="3"/>
    <col min="1013" max="1013" width="23.42578125" style="3" customWidth="1"/>
    <col min="1014" max="1014" width="63.140625" style="3" customWidth="1"/>
    <col min="1015" max="1015" width="20.85546875" style="3" customWidth="1"/>
    <col min="1016" max="1016" width="10.42578125" style="3" customWidth="1"/>
    <col min="1017" max="1017" width="21" style="3" customWidth="1"/>
    <col min="1018" max="1025" width="19.85546875" style="3" customWidth="1"/>
    <col min="1026" max="1026" width="20.85546875" style="3" customWidth="1"/>
    <col min="1027" max="1027" width="21.28515625" style="3" customWidth="1"/>
    <col min="1028" max="1028" width="20.85546875" style="3" customWidth="1"/>
    <col min="1029" max="1029" width="21.42578125" style="3" customWidth="1"/>
    <col min="1030" max="1030" width="21.28515625" style="3" customWidth="1"/>
    <col min="1031" max="1031" width="20.85546875" style="3" customWidth="1"/>
    <col min="1032" max="1032" width="21" style="3" customWidth="1"/>
    <col min="1033" max="1034" width="20.85546875" style="3" customWidth="1"/>
    <col min="1035" max="1035" width="21.5703125" style="3" customWidth="1"/>
    <col min="1036" max="1052" width="20.85546875" style="3" customWidth="1"/>
    <col min="1053" max="1053" width="21.5703125" style="3" customWidth="1"/>
    <col min="1054" max="1054" width="6.5703125" style="3" customWidth="1"/>
    <col min="1055" max="1055" width="17" style="3" customWidth="1"/>
    <col min="1056" max="1056" width="23.42578125" style="3" customWidth="1"/>
    <col min="1057" max="1057" width="5.140625" style="3" customWidth="1"/>
    <col min="1058" max="1058" width="24" style="3" customWidth="1"/>
    <col min="1059" max="1059" width="20.28515625" style="3" customWidth="1"/>
    <col min="1060" max="1060" width="18.140625" style="3" customWidth="1"/>
    <col min="1061" max="1061" width="18.85546875" style="3" bestFit="1" customWidth="1"/>
    <col min="1062" max="1063" width="18" style="3" bestFit="1" customWidth="1"/>
    <col min="1064" max="1064" width="16.28515625" style="3" customWidth="1"/>
    <col min="1065" max="1268" width="9.140625" style="3"/>
    <col min="1269" max="1269" width="23.42578125" style="3" customWidth="1"/>
    <col min="1270" max="1270" width="63.140625" style="3" customWidth="1"/>
    <col min="1271" max="1271" width="20.85546875" style="3" customWidth="1"/>
    <col min="1272" max="1272" width="10.42578125" style="3" customWidth="1"/>
    <col min="1273" max="1273" width="21" style="3" customWidth="1"/>
    <col min="1274" max="1281" width="19.85546875" style="3" customWidth="1"/>
    <col min="1282" max="1282" width="20.85546875" style="3" customWidth="1"/>
    <col min="1283" max="1283" width="21.28515625" style="3" customWidth="1"/>
    <col min="1284" max="1284" width="20.85546875" style="3" customWidth="1"/>
    <col min="1285" max="1285" width="21.42578125" style="3" customWidth="1"/>
    <col min="1286" max="1286" width="21.28515625" style="3" customWidth="1"/>
    <col min="1287" max="1287" width="20.85546875" style="3" customWidth="1"/>
    <col min="1288" max="1288" width="21" style="3" customWidth="1"/>
    <col min="1289" max="1290" width="20.85546875" style="3" customWidth="1"/>
    <col min="1291" max="1291" width="21.5703125" style="3" customWidth="1"/>
    <col min="1292" max="1308" width="20.85546875" style="3" customWidth="1"/>
    <col min="1309" max="1309" width="21.5703125" style="3" customWidth="1"/>
    <col min="1310" max="1310" width="6.5703125" style="3" customWidth="1"/>
    <col min="1311" max="1311" width="17" style="3" customWidth="1"/>
    <col min="1312" max="1312" width="23.42578125" style="3" customWidth="1"/>
    <col min="1313" max="1313" width="5.140625" style="3" customWidth="1"/>
    <col min="1314" max="1314" width="24" style="3" customWidth="1"/>
    <col min="1315" max="1315" width="20.28515625" style="3" customWidth="1"/>
    <col min="1316" max="1316" width="18.140625" style="3" customWidth="1"/>
    <col min="1317" max="1317" width="18.85546875" style="3" bestFit="1" customWidth="1"/>
    <col min="1318" max="1319" width="18" style="3" bestFit="1" customWidth="1"/>
    <col min="1320" max="1320" width="16.28515625" style="3" customWidth="1"/>
    <col min="1321" max="1524" width="9.140625" style="3"/>
    <col min="1525" max="1525" width="23.42578125" style="3" customWidth="1"/>
    <col min="1526" max="1526" width="63.140625" style="3" customWidth="1"/>
    <col min="1527" max="1527" width="20.85546875" style="3" customWidth="1"/>
    <col min="1528" max="1528" width="10.42578125" style="3" customWidth="1"/>
    <col min="1529" max="1529" width="21" style="3" customWidth="1"/>
    <col min="1530" max="1537" width="19.85546875" style="3" customWidth="1"/>
    <col min="1538" max="1538" width="20.85546875" style="3" customWidth="1"/>
    <col min="1539" max="1539" width="21.28515625" style="3" customWidth="1"/>
    <col min="1540" max="1540" width="20.85546875" style="3" customWidth="1"/>
    <col min="1541" max="1541" width="21.42578125" style="3" customWidth="1"/>
    <col min="1542" max="1542" width="21.28515625" style="3" customWidth="1"/>
    <col min="1543" max="1543" width="20.85546875" style="3" customWidth="1"/>
    <col min="1544" max="1544" width="21" style="3" customWidth="1"/>
    <col min="1545" max="1546" width="20.85546875" style="3" customWidth="1"/>
    <col min="1547" max="1547" width="21.5703125" style="3" customWidth="1"/>
    <col min="1548" max="1564" width="20.85546875" style="3" customWidth="1"/>
    <col min="1565" max="1565" width="21.5703125" style="3" customWidth="1"/>
    <col min="1566" max="1566" width="6.5703125" style="3" customWidth="1"/>
    <col min="1567" max="1567" width="17" style="3" customWidth="1"/>
    <col min="1568" max="1568" width="23.42578125" style="3" customWidth="1"/>
    <col min="1569" max="1569" width="5.140625" style="3" customWidth="1"/>
    <col min="1570" max="1570" width="24" style="3" customWidth="1"/>
    <col min="1571" max="1571" width="20.28515625" style="3" customWidth="1"/>
    <col min="1572" max="1572" width="18.140625" style="3" customWidth="1"/>
    <col min="1573" max="1573" width="18.85546875" style="3" bestFit="1" customWidth="1"/>
    <col min="1574" max="1575" width="18" style="3" bestFit="1" customWidth="1"/>
    <col min="1576" max="1576" width="16.28515625" style="3" customWidth="1"/>
    <col min="1577" max="1780" width="9.140625" style="3"/>
    <col min="1781" max="1781" width="23.42578125" style="3" customWidth="1"/>
    <col min="1782" max="1782" width="63.140625" style="3" customWidth="1"/>
    <col min="1783" max="1783" width="20.85546875" style="3" customWidth="1"/>
    <col min="1784" max="1784" width="10.42578125" style="3" customWidth="1"/>
    <col min="1785" max="1785" width="21" style="3" customWidth="1"/>
    <col min="1786" max="1793" width="19.85546875" style="3" customWidth="1"/>
    <col min="1794" max="1794" width="20.85546875" style="3" customWidth="1"/>
    <col min="1795" max="1795" width="21.28515625" style="3" customWidth="1"/>
    <col min="1796" max="1796" width="20.85546875" style="3" customWidth="1"/>
    <col min="1797" max="1797" width="21.42578125" style="3" customWidth="1"/>
    <col min="1798" max="1798" width="21.28515625" style="3" customWidth="1"/>
    <col min="1799" max="1799" width="20.85546875" style="3" customWidth="1"/>
    <col min="1800" max="1800" width="21" style="3" customWidth="1"/>
    <col min="1801" max="1802" width="20.85546875" style="3" customWidth="1"/>
    <col min="1803" max="1803" width="21.5703125" style="3" customWidth="1"/>
    <col min="1804" max="1820" width="20.85546875" style="3" customWidth="1"/>
    <col min="1821" max="1821" width="21.5703125" style="3" customWidth="1"/>
    <col min="1822" max="1822" width="6.5703125" style="3" customWidth="1"/>
    <col min="1823" max="1823" width="17" style="3" customWidth="1"/>
    <col min="1824" max="1824" width="23.42578125" style="3" customWidth="1"/>
    <col min="1825" max="1825" width="5.140625" style="3" customWidth="1"/>
    <col min="1826" max="1826" width="24" style="3" customWidth="1"/>
    <col min="1827" max="1827" width="20.28515625" style="3" customWidth="1"/>
    <col min="1828" max="1828" width="18.140625" style="3" customWidth="1"/>
    <col min="1829" max="1829" width="18.85546875" style="3" bestFit="1" customWidth="1"/>
    <col min="1830" max="1831" width="18" style="3" bestFit="1" customWidth="1"/>
    <col min="1832" max="1832" width="16.28515625" style="3" customWidth="1"/>
    <col min="1833" max="2036" width="9.140625" style="3"/>
    <col min="2037" max="2037" width="23.42578125" style="3" customWidth="1"/>
    <col min="2038" max="2038" width="63.140625" style="3" customWidth="1"/>
    <col min="2039" max="2039" width="20.85546875" style="3" customWidth="1"/>
    <col min="2040" max="2040" width="10.42578125" style="3" customWidth="1"/>
    <col min="2041" max="2041" width="21" style="3" customWidth="1"/>
    <col min="2042" max="2049" width="19.85546875" style="3" customWidth="1"/>
    <col min="2050" max="2050" width="20.85546875" style="3" customWidth="1"/>
    <col min="2051" max="2051" width="21.28515625" style="3" customWidth="1"/>
    <col min="2052" max="2052" width="20.85546875" style="3" customWidth="1"/>
    <col min="2053" max="2053" width="21.42578125" style="3" customWidth="1"/>
    <col min="2054" max="2054" width="21.28515625" style="3" customWidth="1"/>
    <col min="2055" max="2055" width="20.85546875" style="3" customWidth="1"/>
    <col min="2056" max="2056" width="21" style="3" customWidth="1"/>
    <col min="2057" max="2058" width="20.85546875" style="3" customWidth="1"/>
    <col min="2059" max="2059" width="21.5703125" style="3" customWidth="1"/>
    <col min="2060" max="2076" width="20.85546875" style="3" customWidth="1"/>
    <col min="2077" max="2077" width="21.5703125" style="3" customWidth="1"/>
    <col min="2078" max="2078" width="6.5703125" style="3" customWidth="1"/>
    <col min="2079" max="2079" width="17" style="3" customWidth="1"/>
    <col min="2080" max="2080" width="23.42578125" style="3" customWidth="1"/>
    <col min="2081" max="2081" width="5.140625" style="3" customWidth="1"/>
    <col min="2082" max="2082" width="24" style="3" customWidth="1"/>
    <col min="2083" max="2083" width="20.28515625" style="3" customWidth="1"/>
    <col min="2084" max="2084" width="18.140625" style="3" customWidth="1"/>
    <col min="2085" max="2085" width="18.85546875" style="3" bestFit="1" customWidth="1"/>
    <col min="2086" max="2087" width="18" style="3" bestFit="1" customWidth="1"/>
    <col min="2088" max="2088" width="16.28515625" style="3" customWidth="1"/>
    <col min="2089" max="2292" width="9.140625" style="3"/>
    <col min="2293" max="2293" width="23.42578125" style="3" customWidth="1"/>
    <col min="2294" max="2294" width="63.140625" style="3" customWidth="1"/>
    <col min="2295" max="2295" width="20.85546875" style="3" customWidth="1"/>
    <col min="2296" max="2296" width="10.42578125" style="3" customWidth="1"/>
    <col min="2297" max="2297" width="21" style="3" customWidth="1"/>
    <col min="2298" max="2305" width="19.85546875" style="3" customWidth="1"/>
    <col min="2306" max="2306" width="20.85546875" style="3" customWidth="1"/>
    <col min="2307" max="2307" width="21.28515625" style="3" customWidth="1"/>
    <col min="2308" max="2308" width="20.85546875" style="3" customWidth="1"/>
    <col min="2309" max="2309" width="21.42578125" style="3" customWidth="1"/>
    <col min="2310" max="2310" width="21.28515625" style="3" customWidth="1"/>
    <col min="2311" max="2311" width="20.85546875" style="3" customWidth="1"/>
    <col min="2312" max="2312" width="21" style="3" customWidth="1"/>
    <col min="2313" max="2314" width="20.85546875" style="3" customWidth="1"/>
    <col min="2315" max="2315" width="21.5703125" style="3" customWidth="1"/>
    <col min="2316" max="2332" width="20.85546875" style="3" customWidth="1"/>
    <col min="2333" max="2333" width="21.5703125" style="3" customWidth="1"/>
    <col min="2334" max="2334" width="6.5703125" style="3" customWidth="1"/>
    <col min="2335" max="2335" width="17" style="3" customWidth="1"/>
    <col min="2336" max="2336" width="23.42578125" style="3" customWidth="1"/>
    <col min="2337" max="2337" width="5.140625" style="3" customWidth="1"/>
    <col min="2338" max="2338" width="24" style="3" customWidth="1"/>
    <col min="2339" max="2339" width="20.28515625" style="3" customWidth="1"/>
    <col min="2340" max="2340" width="18.140625" style="3" customWidth="1"/>
    <col min="2341" max="2341" width="18.85546875" style="3" bestFit="1" customWidth="1"/>
    <col min="2342" max="2343" width="18" style="3" bestFit="1" customWidth="1"/>
    <col min="2344" max="2344" width="16.28515625" style="3" customWidth="1"/>
    <col min="2345" max="2548" width="9.140625" style="3"/>
    <col min="2549" max="2549" width="23.42578125" style="3" customWidth="1"/>
    <col min="2550" max="2550" width="63.140625" style="3" customWidth="1"/>
    <col min="2551" max="2551" width="20.85546875" style="3" customWidth="1"/>
    <col min="2552" max="2552" width="10.42578125" style="3" customWidth="1"/>
    <col min="2553" max="2553" width="21" style="3" customWidth="1"/>
    <col min="2554" max="2561" width="19.85546875" style="3" customWidth="1"/>
    <col min="2562" max="2562" width="20.85546875" style="3" customWidth="1"/>
    <col min="2563" max="2563" width="21.28515625" style="3" customWidth="1"/>
    <col min="2564" max="2564" width="20.85546875" style="3" customWidth="1"/>
    <col min="2565" max="2565" width="21.42578125" style="3" customWidth="1"/>
    <col min="2566" max="2566" width="21.28515625" style="3" customWidth="1"/>
    <col min="2567" max="2567" width="20.85546875" style="3" customWidth="1"/>
    <col min="2568" max="2568" width="21" style="3" customWidth="1"/>
    <col min="2569" max="2570" width="20.85546875" style="3" customWidth="1"/>
    <col min="2571" max="2571" width="21.5703125" style="3" customWidth="1"/>
    <col min="2572" max="2588" width="20.85546875" style="3" customWidth="1"/>
    <col min="2589" max="2589" width="21.5703125" style="3" customWidth="1"/>
    <col min="2590" max="2590" width="6.5703125" style="3" customWidth="1"/>
    <col min="2591" max="2591" width="17" style="3" customWidth="1"/>
    <col min="2592" max="2592" width="23.42578125" style="3" customWidth="1"/>
    <col min="2593" max="2593" width="5.140625" style="3" customWidth="1"/>
    <col min="2594" max="2594" width="24" style="3" customWidth="1"/>
    <col min="2595" max="2595" width="20.28515625" style="3" customWidth="1"/>
    <col min="2596" max="2596" width="18.140625" style="3" customWidth="1"/>
    <col min="2597" max="2597" width="18.85546875" style="3" bestFit="1" customWidth="1"/>
    <col min="2598" max="2599" width="18" style="3" bestFit="1" customWidth="1"/>
    <col min="2600" max="2600" width="16.28515625" style="3" customWidth="1"/>
    <col min="2601" max="2804" width="9.140625" style="3"/>
    <col min="2805" max="2805" width="23.42578125" style="3" customWidth="1"/>
    <col min="2806" max="2806" width="63.140625" style="3" customWidth="1"/>
    <col min="2807" max="2807" width="20.85546875" style="3" customWidth="1"/>
    <col min="2808" max="2808" width="10.42578125" style="3" customWidth="1"/>
    <col min="2809" max="2809" width="21" style="3" customWidth="1"/>
    <col min="2810" max="2817" width="19.85546875" style="3" customWidth="1"/>
    <col min="2818" max="2818" width="20.85546875" style="3" customWidth="1"/>
    <col min="2819" max="2819" width="21.28515625" style="3" customWidth="1"/>
    <col min="2820" max="2820" width="20.85546875" style="3" customWidth="1"/>
    <col min="2821" max="2821" width="21.42578125" style="3" customWidth="1"/>
    <col min="2822" max="2822" width="21.28515625" style="3" customWidth="1"/>
    <col min="2823" max="2823" width="20.85546875" style="3" customWidth="1"/>
    <col min="2824" max="2824" width="21" style="3" customWidth="1"/>
    <col min="2825" max="2826" width="20.85546875" style="3" customWidth="1"/>
    <col min="2827" max="2827" width="21.5703125" style="3" customWidth="1"/>
    <col min="2828" max="2844" width="20.85546875" style="3" customWidth="1"/>
    <col min="2845" max="2845" width="21.5703125" style="3" customWidth="1"/>
    <col min="2846" max="2846" width="6.5703125" style="3" customWidth="1"/>
    <col min="2847" max="2847" width="17" style="3" customWidth="1"/>
    <col min="2848" max="2848" width="23.42578125" style="3" customWidth="1"/>
    <col min="2849" max="2849" width="5.140625" style="3" customWidth="1"/>
    <col min="2850" max="2850" width="24" style="3" customWidth="1"/>
    <col min="2851" max="2851" width="20.28515625" style="3" customWidth="1"/>
    <col min="2852" max="2852" width="18.140625" style="3" customWidth="1"/>
    <col min="2853" max="2853" width="18.85546875" style="3" bestFit="1" customWidth="1"/>
    <col min="2854" max="2855" width="18" style="3" bestFit="1" customWidth="1"/>
    <col min="2856" max="2856" width="16.28515625" style="3" customWidth="1"/>
    <col min="2857" max="3060" width="9.140625" style="3"/>
    <col min="3061" max="3061" width="23.42578125" style="3" customWidth="1"/>
    <col min="3062" max="3062" width="63.140625" style="3" customWidth="1"/>
    <col min="3063" max="3063" width="20.85546875" style="3" customWidth="1"/>
    <col min="3064" max="3064" width="10.42578125" style="3" customWidth="1"/>
    <col min="3065" max="3065" width="21" style="3" customWidth="1"/>
    <col min="3066" max="3073" width="19.85546875" style="3" customWidth="1"/>
    <col min="3074" max="3074" width="20.85546875" style="3" customWidth="1"/>
    <col min="3075" max="3075" width="21.28515625" style="3" customWidth="1"/>
    <col min="3076" max="3076" width="20.85546875" style="3" customWidth="1"/>
    <col min="3077" max="3077" width="21.42578125" style="3" customWidth="1"/>
    <col min="3078" max="3078" width="21.28515625" style="3" customWidth="1"/>
    <col min="3079" max="3079" width="20.85546875" style="3" customWidth="1"/>
    <col min="3080" max="3080" width="21" style="3" customWidth="1"/>
    <col min="3081" max="3082" width="20.85546875" style="3" customWidth="1"/>
    <col min="3083" max="3083" width="21.5703125" style="3" customWidth="1"/>
    <col min="3084" max="3100" width="20.85546875" style="3" customWidth="1"/>
    <col min="3101" max="3101" width="21.5703125" style="3" customWidth="1"/>
    <col min="3102" max="3102" width="6.5703125" style="3" customWidth="1"/>
    <col min="3103" max="3103" width="17" style="3" customWidth="1"/>
    <col min="3104" max="3104" width="23.42578125" style="3" customWidth="1"/>
    <col min="3105" max="3105" width="5.140625" style="3" customWidth="1"/>
    <col min="3106" max="3106" width="24" style="3" customWidth="1"/>
    <col min="3107" max="3107" width="20.28515625" style="3" customWidth="1"/>
    <col min="3108" max="3108" width="18.140625" style="3" customWidth="1"/>
    <col min="3109" max="3109" width="18.85546875" style="3" bestFit="1" customWidth="1"/>
    <col min="3110" max="3111" width="18" style="3" bestFit="1" customWidth="1"/>
    <col min="3112" max="3112" width="16.28515625" style="3" customWidth="1"/>
    <col min="3113" max="3316" width="9.140625" style="3"/>
    <col min="3317" max="3317" width="23.42578125" style="3" customWidth="1"/>
    <col min="3318" max="3318" width="63.140625" style="3" customWidth="1"/>
    <col min="3319" max="3319" width="20.85546875" style="3" customWidth="1"/>
    <col min="3320" max="3320" width="10.42578125" style="3" customWidth="1"/>
    <col min="3321" max="3321" width="21" style="3" customWidth="1"/>
    <col min="3322" max="3329" width="19.85546875" style="3" customWidth="1"/>
    <col min="3330" max="3330" width="20.85546875" style="3" customWidth="1"/>
    <col min="3331" max="3331" width="21.28515625" style="3" customWidth="1"/>
    <col min="3332" max="3332" width="20.85546875" style="3" customWidth="1"/>
    <col min="3333" max="3333" width="21.42578125" style="3" customWidth="1"/>
    <col min="3334" max="3334" width="21.28515625" style="3" customWidth="1"/>
    <col min="3335" max="3335" width="20.85546875" style="3" customWidth="1"/>
    <col min="3336" max="3336" width="21" style="3" customWidth="1"/>
    <col min="3337" max="3338" width="20.85546875" style="3" customWidth="1"/>
    <col min="3339" max="3339" width="21.5703125" style="3" customWidth="1"/>
    <col min="3340" max="3356" width="20.85546875" style="3" customWidth="1"/>
    <col min="3357" max="3357" width="21.5703125" style="3" customWidth="1"/>
    <col min="3358" max="3358" width="6.5703125" style="3" customWidth="1"/>
    <col min="3359" max="3359" width="17" style="3" customWidth="1"/>
    <col min="3360" max="3360" width="23.42578125" style="3" customWidth="1"/>
    <col min="3361" max="3361" width="5.140625" style="3" customWidth="1"/>
    <col min="3362" max="3362" width="24" style="3" customWidth="1"/>
    <col min="3363" max="3363" width="20.28515625" style="3" customWidth="1"/>
    <col min="3364" max="3364" width="18.140625" style="3" customWidth="1"/>
    <col min="3365" max="3365" width="18.85546875" style="3" bestFit="1" customWidth="1"/>
    <col min="3366" max="3367" width="18" style="3" bestFit="1" customWidth="1"/>
    <col min="3368" max="3368" width="16.28515625" style="3" customWidth="1"/>
    <col min="3369" max="3572" width="9.140625" style="3"/>
    <col min="3573" max="3573" width="23.42578125" style="3" customWidth="1"/>
    <col min="3574" max="3574" width="63.140625" style="3" customWidth="1"/>
    <col min="3575" max="3575" width="20.85546875" style="3" customWidth="1"/>
    <col min="3576" max="3576" width="10.42578125" style="3" customWidth="1"/>
    <col min="3577" max="3577" width="21" style="3" customWidth="1"/>
    <col min="3578" max="3585" width="19.85546875" style="3" customWidth="1"/>
    <col min="3586" max="3586" width="20.85546875" style="3" customWidth="1"/>
    <col min="3587" max="3587" width="21.28515625" style="3" customWidth="1"/>
    <col min="3588" max="3588" width="20.85546875" style="3" customWidth="1"/>
    <col min="3589" max="3589" width="21.42578125" style="3" customWidth="1"/>
    <col min="3590" max="3590" width="21.28515625" style="3" customWidth="1"/>
    <col min="3591" max="3591" width="20.85546875" style="3" customWidth="1"/>
    <col min="3592" max="3592" width="21" style="3" customWidth="1"/>
    <col min="3593" max="3594" width="20.85546875" style="3" customWidth="1"/>
    <col min="3595" max="3595" width="21.5703125" style="3" customWidth="1"/>
    <col min="3596" max="3612" width="20.85546875" style="3" customWidth="1"/>
    <col min="3613" max="3613" width="21.5703125" style="3" customWidth="1"/>
    <col min="3614" max="3614" width="6.5703125" style="3" customWidth="1"/>
    <col min="3615" max="3615" width="17" style="3" customWidth="1"/>
    <col min="3616" max="3616" width="23.42578125" style="3" customWidth="1"/>
    <col min="3617" max="3617" width="5.140625" style="3" customWidth="1"/>
    <col min="3618" max="3618" width="24" style="3" customWidth="1"/>
    <col min="3619" max="3619" width="20.28515625" style="3" customWidth="1"/>
    <col min="3620" max="3620" width="18.140625" style="3" customWidth="1"/>
    <col min="3621" max="3621" width="18.85546875" style="3" bestFit="1" customWidth="1"/>
    <col min="3622" max="3623" width="18" style="3" bestFit="1" customWidth="1"/>
    <col min="3624" max="3624" width="16.28515625" style="3" customWidth="1"/>
    <col min="3625" max="3828" width="9.140625" style="3"/>
    <col min="3829" max="3829" width="23.42578125" style="3" customWidth="1"/>
    <col min="3830" max="3830" width="63.140625" style="3" customWidth="1"/>
    <col min="3831" max="3831" width="20.85546875" style="3" customWidth="1"/>
    <col min="3832" max="3832" width="10.42578125" style="3" customWidth="1"/>
    <col min="3833" max="3833" width="21" style="3" customWidth="1"/>
    <col min="3834" max="3841" width="19.85546875" style="3" customWidth="1"/>
    <col min="3842" max="3842" width="20.85546875" style="3" customWidth="1"/>
    <col min="3843" max="3843" width="21.28515625" style="3" customWidth="1"/>
    <col min="3844" max="3844" width="20.85546875" style="3" customWidth="1"/>
    <col min="3845" max="3845" width="21.42578125" style="3" customWidth="1"/>
    <col min="3846" max="3846" width="21.28515625" style="3" customWidth="1"/>
    <col min="3847" max="3847" width="20.85546875" style="3" customWidth="1"/>
    <col min="3848" max="3848" width="21" style="3" customWidth="1"/>
    <col min="3849" max="3850" width="20.85546875" style="3" customWidth="1"/>
    <col min="3851" max="3851" width="21.5703125" style="3" customWidth="1"/>
    <col min="3852" max="3868" width="20.85546875" style="3" customWidth="1"/>
    <col min="3869" max="3869" width="21.5703125" style="3" customWidth="1"/>
    <col min="3870" max="3870" width="6.5703125" style="3" customWidth="1"/>
    <col min="3871" max="3871" width="17" style="3" customWidth="1"/>
    <col min="3872" max="3872" width="23.42578125" style="3" customWidth="1"/>
    <col min="3873" max="3873" width="5.140625" style="3" customWidth="1"/>
    <col min="3874" max="3874" width="24" style="3" customWidth="1"/>
    <col min="3875" max="3875" width="20.28515625" style="3" customWidth="1"/>
    <col min="3876" max="3876" width="18.140625" style="3" customWidth="1"/>
    <col min="3877" max="3877" width="18.85546875" style="3" bestFit="1" customWidth="1"/>
    <col min="3878" max="3879" width="18" style="3" bestFit="1" customWidth="1"/>
    <col min="3880" max="3880" width="16.28515625" style="3" customWidth="1"/>
    <col min="3881" max="4084" width="9.140625" style="3"/>
    <col min="4085" max="4085" width="23.42578125" style="3" customWidth="1"/>
    <col min="4086" max="4086" width="63.140625" style="3" customWidth="1"/>
    <col min="4087" max="4087" width="20.85546875" style="3" customWidth="1"/>
    <col min="4088" max="4088" width="10.42578125" style="3" customWidth="1"/>
    <col min="4089" max="4089" width="21" style="3" customWidth="1"/>
    <col min="4090" max="4097" width="19.85546875" style="3" customWidth="1"/>
    <col min="4098" max="4098" width="20.85546875" style="3" customWidth="1"/>
    <col min="4099" max="4099" width="21.28515625" style="3" customWidth="1"/>
    <col min="4100" max="4100" width="20.85546875" style="3" customWidth="1"/>
    <col min="4101" max="4101" width="21.42578125" style="3" customWidth="1"/>
    <col min="4102" max="4102" width="21.28515625" style="3" customWidth="1"/>
    <col min="4103" max="4103" width="20.85546875" style="3" customWidth="1"/>
    <col min="4104" max="4104" width="21" style="3" customWidth="1"/>
    <col min="4105" max="4106" width="20.85546875" style="3" customWidth="1"/>
    <col min="4107" max="4107" width="21.5703125" style="3" customWidth="1"/>
    <col min="4108" max="4124" width="20.85546875" style="3" customWidth="1"/>
    <col min="4125" max="4125" width="21.5703125" style="3" customWidth="1"/>
    <col min="4126" max="4126" width="6.5703125" style="3" customWidth="1"/>
    <col min="4127" max="4127" width="17" style="3" customWidth="1"/>
    <col min="4128" max="4128" width="23.42578125" style="3" customWidth="1"/>
    <col min="4129" max="4129" width="5.140625" style="3" customWidth="1"/>
    <col min="4130" max="4130" width="24" style="3" customWidth="1"/>
    <col min="4131" max="4131" width="20.28515625" style="3" customWidth="1"/>
    <col min="4132" max="4132" width="18.140625" style="3" customWidth="1"/>
    <col min="4133" max="4133" width="18.85546875" style="3" bestFit="1" customWidth="1"/>
    <col min="4134" max="4135" width="18" style="3" bestFit="1" customWidth="1"/>
    <col min="4136" max="4136" width="16.28515625" style="3" customWidth="1"/>
    <col min="4137" max="4340" width="9.140625" style="3"/>
    <col min="4341" max="4341" width="23.42578125" style="3" customWidth="1"/>
    <col min="4342" max="4342" width="63.140625" style="3" customWidth="1"/>
    <col min="4343" max="4343" width="20.85546875" style="3" customWidth="1"/>
    <col min="4344" max="4344" width="10.42578125" style="3" customWidth="1"/>
    <col min="4345" max="4345" width="21" style="3" customWidth="1"/>
    <col min="4346" max="4353" width="19.85546875" style="3" customWidth="1"/>
    <col min="4354" max="4354" width="20.85546875" style="3" customWidth="1"/>
    <col min="4355" max="4355" width="21.28515625" style="3" customWidth="1"/>
    <col min="4356" max="4356" width="20.85546875" style="3" customWidth="1"/>
    <col min="4357" max="4357" width="21.42578125" style="3" customWidth="1"/>
    <col min="4358" max="4358" width="21.28515625" style="3" customWidth="1"/>
    <col min="4359" max="4359" width="20.85546875" style="3" customWidth="1"/>
    <col min="4360" max="4360" width="21" style="3" customWidth="1"/>
    <col min="4361" max="4362" width="20.85546875" style="3" customWidth="1"/>
    <col min="4363" max="4363" width="21.5703125" style="3" customWidth="1"/>
    <col min="4364" max="4380" width="20.85546875" style="3" customWidth="1"/>
    <col min="4381" max="4381" width="21.5703125" style="3" customWidth="1"/>
    <col min="4382" max="4382" width="6.5703125" style="3" customWidth="1"/>
    <col min="4383" max="4383" width="17" style="3" customWidth="1"/>
    <col min="4384" max="4384" width="23.42578125" style="3" customWidth="1"/>
    <col min="4385" max="4385" width="5.140625" style="3" customWidth="1"/>
    <col min="4386" max="4386" width="24" style="3" customWidth="1"/>
    <col min="4387" max="4387" width="20.28515625" style="3" customWidth="1"/>
    <col min="4388" max="4388" width="18.140625" style="3" customWidth="1"/>
    <col min="4389" max="4389" width="18.85546875" style="3" bestFit="1" customWidth="1"/>
    <col min="4390" max="4391" width="18" style="3" bestFit="1" customWidth="1"/>
    <col min="4392" max="4392" width="16.28515625" style="3" customWidth="1"/>
    <col min="4393" max="4596" width="9.140625" style="3"/>
    <col min="4597" max="4597" width="23.42578125" style="3" customWidth="1"/>
    <col min="4598" max="4598" width="63.140625" style="3" customWidth="1"/>
    <col min="4599" max="4599" width="20.85546875" style="3" customWidth="1"/>
    <col min="4600" max="4600" width="10.42578125" style="3" customWidth="1"/>
    <col min="4601" max="4601" width="21" style="3" customWidth="1"/>
    <col min="4602" max="4609" width="19.85546875" style="3" customWidth="1"/>
    <col min="4610" max="4610" width="20.85546875" style="3" customWidth="1"/>
    <col min="4611" max="4611" width="21.28515625" style="3" customWidth="1"/>
    <col min="4612" max="4612" width="20.85546875" style="3" customWidth="1"/>
    <col min="4613" max="4613" width="21.42578125" style="3" customWidth="1"/>
    <col min="4614" max="4614" width="21.28515625" style="3" customWidth="1"/>
    <col min="4615" max="4615" width="20.85546875" style="3" customWidth="1"/>
    <col min="4616" max="4616" width="21" style="3" customWidth="1"/>
    <col min="4617" max="4618" width="20.85546875" style="3" customWidth="1"/>
    <col min="4619" max="4619" width="21.5703125" style="3" customWidth="1"/>
    <col min="4620" max="4636" width="20.85546875" style="3" customWidth="1"/>
    <col min="4637" max="4637" width="21.5703125" style="3" customWidth="1"/>
    <col min="4638" max="4638" width="6.5703125" style="3" customWidth="1"/>
    <col min="4639" max="4639" width="17" style="3" customWidth="1"/>
    <col min="4640" max="4640" width="23.42578125" style="3" customWidth="1"/>
    <col min="4641" max="4641" width="5.140625" style="3" customWidth="1"/>
    <col min="4642" max="4642" width="24" style="3" customWidth="1"/>
    <col min="4643" max="4643" width="20.28515625" style="3" customWidth="1"/>
    <col min="4644" max="4644" width="18.140625" style="3" customWidth="1"/>
    <col min="4645" max="4645" width="18.85546875" style="3" bestFit="1" customWidth="1"/>
    <col min="4646" max="4647" width="18" style="3" bestFit="1" customWidth="1"/>
    <col min="4648" max="4648" width="16.28515625" style="3" customWidth="1"/>
    <col min="4649" max="4852" width="9.140625" style="3"/>
    <col min="4853" max="4853" width="23.42578125" style="3" customWidth="1"/>
    <col min="4854" max="4854" width="63.140625" style="3" customWidth="1"/>
    <col min="4855" max="4855" width="20.85546875" style="3" customWidth="1"/>
    <col min="4856" max="4856" width="10.42578125" style="3" customWidth="1"/>
    <col min="4857" max="4857" width="21" style="3" customWidth="1"/>
    <col min="4858" max="4865" width="19.85546875" style="3" customWidth="1"/>
    <col min="4866" max="4866" width="20.85546875" style="3" customWidth="1"/>
    <col min="4867" max="4867" width="21.28515625" style="3" customWidth="1"/>
    <col min="4868" max="4868" width="20.85546875" style="3" customWidth="1"/>
    <col min="4869" max="4869" width="21.42578125" style="3" customWidth="1"/>
    <col min="4870" max="4870" width="21.28515625" style="3" customWidth="1"/>
    <col min="4871" max="4871" width="20.85546875" style="3" customWidth="1"/>
    <col min="4872" max="4872" width="21" style="3" customWidth="1"/>
    <col min="4873" max="4874" width="20.85546875" style="3" customWidth="1"/>
    <col min="4875" max="4875" width="21.5703125" style="3" customWidth="1"/>
    <col min="4876" max="4892" width="20.85546875" style="3" customWidth="1"/>
    <col min="4893" max="4893" width="21.5703125" style="3" customWidth="1"/>
    <col min="4894" max="4894" width="6.5703125" style="3" customWidth="1"/>
    <col min="4895" max="4895" width="17" style="3" customWidth="1"/>
    <col min="4896" max="4896" width="23.42578125" style="3" customWidth="1"/>
    <col min="4897" max="4897" width="5.140625" style="3" customWidth="1"/>
    <col min="4898" max="4898" width="24" style="3" customWidth="1"/>
    <col min="4899" max="4899" width="20.28515625" style="3" customWidth="1"/>
    <col min="4900" max="4900" width="18.140625" style="3" customWidth="1"/>
    <col min="4901" max="4901" width="18.85546875" style="3" bestFit="1" customWidth="1"/>
    <col min="4902" max="4903" width="18" style="3" bestFit="1" customWidth="1"/>
    <col min="4904" max="4904" width="16.28515625" style="3" customWidth="1"/>
    <col min="4905" max="5108" width="9.140625" style="3"/>
    <col min="5109" max="5109" width="23.42578125" style="3" customWidth="1"/>
    <col min="5110" max="5110" width="63.140625" style="3" customWidth="1"/>
    <col min="5111" max="5111" width="20.85546875" style="3" customWidth="1"/>
    <col min="5112" max="5112" width="10.42578125" style="3" customWidth="1"/>
    <col min="5113" max="5113" width="21" style="3" customWidth="1"/>
    <col min="5114" max="5121" width="19.85546875" style="3" customWidth="1"/>
    <col min="5122" max="5122" width="20.85546875" style="3" customWidth="1"/>
    <col min="5123" max="5123" width="21.28515625" style="3" customWidth="1"/>
    <col min="5124" max="5124" width="20.85546875" style="3" customWidth="1"/>
    <col min="5125" max="5125" width="21.42578125" style="3" customWidth="1"/>
    <col min="5126" max="5126" width="21.28515625" style="3" customWidth="1"/>
    <col min="5127" max="5127" width="20.85546875" style="3" customWidth="1"/>
    <col min="5128" max="5128" width="21" style="3" customWidth="1"/>
    <col min="5129" max="5130" width="20.85546875" style="3" customWidth="1"/>
    <col min="5131" max="5131" width="21.5703125" style="3" customWidth="1"/>
    <col min="5132" max="5148" width="20.85546875" style="3" customWidth="1"/>
    <col min="5149" max="5149" width="21.5703125" style="3" customWidth="1"/>
    <col min="5150" max="5150" width="6.5703125" style="3" customWidth="1"/>
    <col min="5151" max="5151" width="17" style="3" customWidth="1"/>
    <col min="5152" max="5152" width="23.42578125" style="3" customWidth="1"/>
    <col min="5153" max="5153" width="5.140625" style="3" customWidth="1"/>
    <col min="5154" max="5154" width="24" style="3" customWidth="1"/>
    <col min="5155" max="5155" width="20.28515625" style="3" customWidth="1"/>
    <col min="5156" max="5156" width="18.140625" style="3" customWidth="1"/>
    <col min="5157" max="5157" width="18.85546875" style="3" bestFit="1" customWidth="1"/>
    <col min="5158" max="5159" width="18" style="3" bestFit="1" customWidth="1"/>
    <col min="5160" max="5160" width="16.28515625" style="3" customWidth="1"/>
    <col min="5161" max="5364" width="9.140625" style="3"/>
    <col min="5365" max="5365" width="23.42578125" style="3" customWidth="1"/>
    <col min="5366" max="5366" width="63.140625" style="3" customWidth="1"/>
    <col min="5367" max="5367" width="20.85546875" style="3" customWidth="1"/>
    <col min="5368" max="5368" width="10.42578125" style="3" customWidth="1"/>
    <col min="5369" max="5369" width="21" style="3" customWidth="1"/>
    <col min="5370" max="5377" width="19.85546875" style="3" customWidth="1"/>
    <col min="5378" max="5378" width="20.85546875" style="3" customWidth="1"/>
    <col min="5379" max="5379" width="21.28515625" style="3" customWidth="1"/>
    <col min="5380" max="5380" width="20.85546875" style="3" customWidth="1"/>
    <col min="5381" max="5381" width="21.42578125" style="3" customWidth="1"/>
    <col min="5382" max="5382" width="21.28515625" style="3" customWidth="1"/>
    <col min="5383" max="5383" width="20.85546875" style="3" customWidth="1"/>
    <col min="5384" max="5384" width="21" style="3" customWidth="1"/>
    <col min="5385" max="5386" width="20.85546875" style="3" customWidth="1"/>
    <col min="5387" max="5387" width="21.5703125" style="3" customWidth="1"/>
    <col min="5388" max="5404" width="20.85546875" style="3" customWidth="1"/>
    <col min="5405" max="5405" width="21.5703125" style="3" customWidth="1"/>
    <col min="5406" max="5406" width="6.5703125" style="3" customWidth="1"/>
    <col min="5407" max="5407" width="17" style="3" customWidth="1"/>
    <col min="5408" max="5408" width="23.42578125" style="3" customWidth="1"/>
    <col min="5409" max="5409" width="5.140625" style="3" customWidth="1"/>
    <col min="5410" max="5410" width="24" style="3" customWidth="1"/>
    <col min="5411" max="5411" width="20.28515625" style="3" customWidth="1"/>
    <col min="5412" max="5412" width="18.140625" style="3" customWidth="1"/>
    <col min="5413" max="5413" width="18.85546875" style="3" bestFit="1" customWidth="1"/>
    <col min="5414" max="5415" width="18" style="3" bestFit="1" customWidth="1"/>
    <col min="5416" max="5416" width="16.28515625" style="3" customWidth="1"/>
    <col min="5417" max="5620" width="9.140625" style="3"/>
    <col min="5621" max="5621" width="23.42578125" style="3" customWidth="1"/>
    <col min="5622" max="5622" width="63.140625" style="3" customWidth="1"/>
    <col min="5623" max="5623" width="20.85546875" style="3" customWidth="1"/>
    <col min="5624" max="5624" width="10.42578125" style="3" customWidth="1"/>
    <col min="5625" max="5625" width="21" style="3" customWidth="1"/>
    <col min="5626" max="5633" width="19.85546875" style="3" customWidth="1"/>
    <col min="5634" max="5634" width="20.85546875" style="3" customWidth="1"/>
    <col min="5635" max="5635" width="21.28515625" style="3" customWidth="1"/>
    <col min="5636" max="5636" width="20.85546875" style="3" customWidth="1"/>
    <col min="5637" max="5637" width="21.42578125" style="3" customWidth="1"/>
    <col min="5638" max="5638" width="21.28515625" style="3" customWidth="1"/>
    <col min="5639" max="5639" width="20.85546875" style="3" customWidth="1"/>
    <col min="5640" max="5640" width="21" style="3" customWidth="1"/>
    <col min="5641" max="5642" width="20.85546875" style="3" customWidth="1"/>
    <col min="5643" max="5643" width="21.5703125" style="3" customWidth="1"/>
    <col min="5644" max="5660" width="20.85546875" style="3" customWidth="1"/>
    <col min="5661" max="5661" width="21.5703125" style="3" customWidth="1"/>
    <col min="5662" max="5662" width="6.5703125" style="3" customWidth="1"/>
    <col min="5663" max="5663" width="17" style="3" customWidth="1"/>
    <col min="5664" max="5664" width="23.42578125" style="3" customWidth="1"/>
    <col min="5665" max="5665" width="5.140625" style="3" customWidth="1"/>
    <col min="5666" max="5666" width="24" style="3" customWidth="1"/>
    <col min="5667" max="5667" width="20.28515625" style="3" customWidth="1"/>
    <col min="5668" max="5668" width="18.140625" style="3" customWidth="1"/>
    <col min="5669" max="5669" width="18.85546875" style="3" bestFit="1" customWidth="1"/>
    <col min="5670" max="5671" width="18" style="3" bestFit="1" customWidth="1"/>
    <col min="5672" max="5672" width="16.28515625" style="3" customWidth="1"/>
    <col min="5673" max="5876" width="9.140625" style="3"/>
    <col min="5877" max="5877" width="23.42578125" style="3" customWidth="1"/>
    <col min="5878" max="5878" width="63.140625" style="3" customWidth="1"/>
    <col min="5879" max="5879" width="20.85546875" style="3" customWidth="1"/>
    <col min="5880" max="5880" width="10.42578125" style="3" customWidth="1"/>
    <col min="5881" max="5881" width="21" style="3" customWidth="1"/>
    <col min="5882" max="5889" width="19.85546875" style="3" customWidth="1"/>
    <col min="5890" max="5890" width="20.85546875" style="3" customWidth="1"/>
    <col min="5891" max="5891" width="21.28515625" style="3" customWidth="1"/>
    <col min="5892" max="5892" width="20.85546875" style="3" customWidth="1"/>
    <col min="5893" max="5893" width="21.42578125" style="3" customWidth="1"/>
    <col min="5894" max="5894" width="21.28515625" style="3" customWidth="1"/>
    <col min="5895" max="5895" width="20.85546875" style="3" customWidth="1"/>
    <col min="5896" max="5896" width="21" style="3" customWidth="1"/>
    <col min="5897" max="5898" width="20.85546875" style="3" customWidth="1"/>
    <col min="5899" max="5899" width="21.5703125" style="3" customWidth="1"/>
    <col min="5900" max="5916" width="20.85546875" style="3" customWidth="1"/>
    <col min="5917" max="5917" width="21.5703125" style="3" customWidth="1"/>
    <col min="5918" max="5918" width="6.5703125" style="3" customWidth="1"/>
    <col min="5919" max="5919" width="17" style="3" customWidth="1"/>
    <col min="5920" max="5920" width="23.42578125" style="3" customWidth="1"/>
    <col min="5921" max="5921" width="5.140625" style="3" customWidth="1"/>
    <col min="5922" max="5922" width="24" style="3" customWidth="1"/>
    <col min="5923" max="5923" width="20.28515625" style="3" customWidth="1"/>
    <col min="5924" max="5924" width="18.140625" style="3" customWidth="1"/>
    <col min="5925" max="5925" width="18.85546875" style="3" bestFit="1" customWidth="1"/>
    <col min="5926" max="5927" width="18" style="3" bestFit="1" customWidth="1"/>
    <col min="5928" max="5928" width="16.28515625" style="3" customWidth="1"/>
    <col min="5929" max="6132" width="9.140625" style="3"/>
    <col min="6133" max="6133" width="23.42578125" style="3" customWidth="1"/>
    <col min="6134" max="6134" width="63.140625" style="3" customWidth="1"/>
    <col min="6135" max="6135" width="20.85546875" style="3" customWidth="1"/>
    <col min="6136" max="6136" width="10.42578125" style="3" customWidth="1"/>
    <col min="6137" max="6137" width="21" style="3" customWidth="1"/>
    <col min="6138" max="6145" width="19.85546875" style="3" customWidth="1"/>
    <col min="6146" max="6146" width="20.85546875" style="3" customWidth="1"/>
    <col min="6147" max="6147" width="21.28515625" style="3" customWidth="1"/>
    <col min="6148" max="6148" width="20.85546875" style="3" customWidth="1"/>
    <col min="6149" max="6149" width="21.42578125" style="3" customWidth="1"/>
    <col min="6150" max="6150" width="21.28515625" style="3" customWidth="1"/>
    <col min="6151" max="6151" width="20.85546875" style="3" customWidth="1"/>
    <col min="6152" max="6152" width="21" style="3" customWidth="1"/>
    <col min="6153" max="6154" width="20.85546875" style="3" customWidth="1"/>
    <col min="6155" max="6155" width="21.5703125" style="3" customWidth="1"/>
    <col min="6156" max="6172" width="20.85546875" style="3" customWidth="1"/>
    <col min="6173" max="6173" width="21.5703125" style="3" customWidth="1"/>
    <col min="6174" max="6174" width="6.5703125" style="3" customWidth="1"/>
    <col min="6175" max="6175" width="17" style="3" customWidth="1"/>
    <col min="6176" max="6176" width="23.42578125" style="3" customWidth="1"/>
    <col min="6177" max="6177" width="5.140625" style="3" customWidth="1"/>
    <col min="6178" max="6178" width="24" style="3" customWidth="1"/>
    <col min="6179" max="6179" width="20.28515625" style="3" customWidth="1"/>
    <col min="6180" max="6180" width="18.140625" style="3" customWidth="1"/>
    <col min="6181" max="6181" width="18.85546875" style="3" bestFit="1" customWidth="1"/>
    <col min="6182" max="6183" width="18" style="3" bestFit="1" customWidth="1"/>
    <col min="6184" max="6184" width="16.28515625" style="3" customWidth="1"/>
    <col min="6185" max="6388" width="9.140625" style="3"/>
    <col min="6389" max="6389" width="23.42578125" style="3" customWidth="1"/>
    <col min="6390" max="6390" width="63.140625" style="3" customWidth="1"/>
    <col min="6391" max="6391" width="20.85546875" style="3" customWidth="1"/>
    <col min="6392" max="6392" width="10.42578125" style="3" customWidth="1"/>
    <col min="6393" max="6393" width="21" style="3" customWidth="1"/>
    <col min="6394" max="6401" width="19.85546875" style="3" customWidth="1"/>
    <col min="6402" max="6402" width="20.85546875" style="3" customWidth="1"/>
    <col min="6403" max="6403" width="21.28515625" style="3" customWidth="1"/>
    <col min="6404" max="6404" width="20.85546875" style="3" customWidth="1"/>
    <col min="6405" max="6405" width="21.42578125" style="3" customWidth="1"/>
    <col min="6406" max="6406" width="21.28515625" style="3" customWidth="1"/>
    <col min="6407" max="6407" width="20.85546875" style="3" customWidth="1"/>
    <col min="6408" max="6408" width="21" style="3" customWidth="1"/>
    <col min="6409" max="6410" width="20.85546875" style="3" customWidth="1"/>
    <col min="6411" max="6411" width="21.5703125" style="3" customWidth="1"/>
    <col min="6412" max="6428" width="20.85546875" style="3" customWidth="1"/>
    <col min="6429" max="6429" width="21.5703125" style="3" customWidth="1"/>
    <col min="6430" max="6430" width="6.5703125" style="3" customWidth="1"/>
    <col min="6431" max="6431" width="17" style="3" customWidth="1"/>
    <col min="6432" max="6432" width="23.42578125" style="3" customWidth="1"/>
    <col min="6433" max="6433" width="5.140625" style="3" customWidth="1"/>
    <col min="6434" max="6434" width="24" style="3" customWidth="1"/>
    <col min="6435" max="6435" width="20.28515625" style="3" customWidth="1"/>
    <col min="6436" max="6436" width="18.140625" style="3" customWidth="1"/>
    <col min="6437" max="6437" width="18.85546875" style="3" bestFit="1" customWidth="1"/>
    <col min="6438" max="6439" width="18" style="3" bestFit="1" customWidth="1"/>
    <col min="6440" max="6440" width="16.28515625" style="3" customWidth="1"/>
    <col min="6441" max="6644" width="9.140625" style="3"/>
    <col min="6645" max="6645" width="23.42578125" style="3" customWidth="1"/>
    <col min="6646" max="6646" width="63.140625" style="3" customWidth="1"/>
    <col min="6647" max="6647" width="20.85546875" style="3" customWidth="1"/>
    <col min="6648" max="6648" width="10.42578125" style="3" customWidth="1"/>
    <col min="6649" max="6649" width="21" style="3" customWidth="1"/>
    <col min="6650" max="6657" width="19.85546875" style="3" customWidth="1"/>
    <col min="6658" max="6658" width="20.85546875" style="3" customWidth="1"/>
    <col min="6659" max="6659" width="21.28515625" style="3" customWidth="1"/>
    <col min="6660" max="6660" width="20.85546875" style="3" customWidth="1"/>
    <col min="6661" max="6661" width="21.42578125" style="3" customWidth="1"/>
    <col min="6662" max="6662" width="21.28515625" style="3" customWidth="1"/>
    <col min="6663" max="6663" width="20.85546875" style="3" customWidth="1"/>
    <col min="6664" max="6664" width="21" style="3" customWidth="1"/>
    <col min="6665" max="6666" width="20.85546875" style="3" customWidth="1"/>
    <col min="6667" max="6667" width="21.5703125" style="3" customWidth="1"/>
    <col min="6668" max="6684" width="20.85546875" style="3" customWidth="1"/>
    <col min="6685" max="6685" width="21.5703125" style="3" customWidth="1"/>
    <col min="6686" max="6686" width="6.5703125" style="3" customWidth="1"/>
    <col min="6687" max="6687" width="17" style="3" customWidth="1"/>
    <col min="6688" max="6688" width="23.42578125" style="3" customWidth="1"/>
    <col min="6689" max="6689" width="5.140625" style="3" customWidth="1"/>
    <col min="6690" max="6690" width="24" style="3" customWidth="1"/>
    <col min="6691" max="6691" width="20.28515625" style="3" customWidth="1"/>
    <col min="6692" max="6692" width="18.140625" style="3" customWidth="1"/>
    <col min="6693" max="6693" width="18.85546875" style="3" bestFit="1" customWidth="1"/>
    <col min="6694" max="6695" width="18" style="3" bestFit="1" customWidth="1"/>
    <col min="6696" max="6696" width="16.28515625" style="3" customWidth="1"/>
    <col min="6697" max="6900" width="9.140625" style="3"/>
    <col min="6901" max="6901" width="23.42578125" style="3" customWidth="1"/>
    <col min="6902" max="6902" width="63.140625" style="3" customWidth="1"/>
    <col min="6903" max="6903" width="20.85546875" style="3" customWidth="1"/>
    <col min="6904" max="6904" width="10.42578125" style="3" customWidth="1"/>
    <col min="6905" max="6905" width="21" style="3" customWidth="1"/>
    <col min="6906" max="6913" width="19.85546875" style="3" customWidth="1"/>
    <col min="6914" max="6914" width="20.85546875" style="3" customWidth="1"/>
    <col min="6915" max="6915" width="21.28515625" style="3" customWidth="1"/>
    <col min="6916" max="6916" width="20.85546875" style="3" customWidth="1"/>
    <col min="6917" max="6917" width="21.42578125" style="3" customWidth="1"/>
    <col min="6918" max="6918" width="21.28515625" style="3" customWidth="1"/>
    <col min="6919" max="6919" width="20.85546875" style="3" customWidth="1"/>
    <col min="6920" max="6920" width="21" style="3" customWidth="1"/>
    <col min="6921" max="6922" width="20.85546875" style="3" customWidth="1"/>
    <col min="6923" max="6923" width="21.5703125" style="3" customWidth="1"/>
    <col min="6924" max="6940" width="20.85546875" style="3" customWidth="1"/>
    <col min="6941" max="6941" width="21.5703125" style="3" customWidth="1"/>
    <col min="6942" max="6942" width="6.5703125" style="3" customWidth="1"/>
    <col min="6943" max="6943" width="17" style="3" customWidth="1"/>
    <col min="6944" max="6944" width="23.42578125" style="3" customWidth="1"/>
    <col min="6945" max="6945" width="5.140625" style="3" customWidth="1"/>
    <col min="6946" max="6946" width="24" style="3" customWidth="1"/>
    <col min="6947" max="6947" width="20.28515625" style="3" customWidth="1"/>
    <col min="6948" max="6948" width="18.140625" style="3" customWidth="1"/>
    <col min="6949" max="6949" width="18.85546875" style="3" bestFit="1" customWidth="1"/>
    <col min="6950" max="6951" width="18" style="3" bestFit="1" customWidth="1"/>
    <col min="6952" max="6952" width="16.28515625" style="3" customWidth="1"/>
    <col min="6953" max="7156" width="9.140625" style="3"/>
    <col min="7157" max="7157" width="23.42578125" style="3" customWidth="1"/>
    <col min="7158" max="7158" width="63.140625" style="3" customWidth="1"/>
    <col min="7159" max="7159" width="20.85546875" style="3" customWidth="1"/>
    <col min="7160" max="7160" width="10.42578125" style="3" customWidth="1"/>
    <col min="7161" max="7161" width="21" style="3" customWidth="1"/>
    <col min="7162" max="7169" width="19.85546875" style="3" customWidth="1"/>
    <col min="7170" max="7170" width="20.85546875" style="3" customWidth="1"/>
    <col min="7171" max="7171" width="21.28515625" style="3" customWidth="1"/>
    <col min="7172" max="7172" width="20.85546875" style="3" customWidth="1"/>
    <col min="7173" max="7173" width="21.42578125" style="3" customWidth="1"/>
    <col min="7174" max="7174" width="21.28515625" style="3" customWidth="1"/>
    <col min="7175" max="7175" width="20.85546875" style="3" customWidth="1"/>
    <col min="7176" max="7176" width="21" style="3" customWidth="1"/>
    <col min="7177" max="7178" width="20.85546875" style="3" customWidth="1"/>
    <col min="7179" max="7179" width="21.5703125" style="3" customWidth="1"/>
    <col min="7180" max="7196" width="20.85546875" style="3" customWidth="1"/>
    <col min="7197" max="7197" width="21.5703125" style="3" customWidth="1"/>
    <col min="7198" max="7198" width="6.5703125" style="3" customWidth="1"/>
    <col min="7199" max="7199" width="17" style="3" customWidth="1"/>
    <col min="7200" max="7200" width="23.42578125" style="3" customWidth="1"/>
    <col min="7201" max="7201" width="5.140625" style="3" customWidth="1"/>
    <col min="7202" max="7202" width="24" style="3" customWidth="1"/>
    <col min="7203" max="7203" width="20.28515625" style="3" customWidth="1"/>
    <col min="7204" max="7204" width="18.140625" style="3" customWidth="1"/>
    <col min="7205" max="7205" width="18.85546875" style="3" bestFit="1" customWidth="1"/>
    <col min="7206" max="7207" width="18" style="3" bestFit="1" customWidth="1"/>
    <col min="7208" max="7208" width="16.28515625" style="3" customWidth="1"/>
    <col min="7209" max="7412" width="9.140625" style="3"/>
    <col min="7413" max="7413" width="23.42578125" style="3" customWidth="1"/>
    <col min="7414" max="7414" width="63.140625" style="3" customWidth="1"/>
    <col min="7415" max="7415" width="20.85546875" style="3" customWidth="1"/>
    <col min="7416" max="7416" width="10.42578125" style="3" customWidth="1"/>
    <col min="7417" max="7417" width="21" style="3" customWidth="1"/>
    <col min="7418" max="7425" width="19.85546875" style="3" customWidth="1"/>
    <col min="7426" max="7426" width="20.85546875" style="3" customWidth="1"/>
    <col min="7427" max="7427" width="21.28515625" style="3" customWidth="1"/>
    <col min="7428" max="7428" width="20.85546875" style="3" customWidth="1"/>
    <col min="7429" max="7429" width="21.42578125" style="3" customWidth="1"/>
    <col min="7430" max="7430" width="21.28515625" style="3" customWidth="1"/>
    <col min="7431" max="7431" width="20.85546875" style="3" customWidth="1"/>
    <col min="7432" max="7432" width="21" style="3" customWidth="1"/>
    <col min="7433" max="7434" width="20.85546875" style="3" customWidth="1"/>
    <col min="7435" max="7435" width="21.5703125" style="3" customWidth="1"/>
    <col min="7436" max="7452" width="20.85546875" style="3" customWidth="1"/>
    <col min="7453" max="7453" width="21.5703125" style="3" customWidth="1"/>
    <col min="7454" max="7454" width="6.5703125" style="3" customWidth="1"/>
    <col min="7455" max="7455" width="17" style="3" customWidth="1"/>
    <col min="7456" max="7456" width="23.42578125" style="3" customWidth="1"/>
    <col min="7457" max="7457" width="5.140625" style="3" customWidth="1"/>
    <col min="7458" max="7458" width="24" style="3" customWidth="1"/>
    <col min="7459" max="7459" width="20.28515625" style="3" customWidth="1"/>
    <col min="7460" max="7460" width="18.140625" style="3" customWidth="1"/>
    <col min="7461" max="7461" width="18.85546875" style="3" bestFit="1" customWidth="1"/>
    <col min="7462" max="7463" width="18" style="3" bestFit="1" customWidth="1"/>
    <col min="7464" max="7464" width="16.28515625" style="3" customWidth="1"/>
    <col min="7465" max="7668" width="9.140625" style="3"/>
    <col min="7669" max="7669" width="23.42578125" style="3" customWidth="1"/>
    <col min="7670" max="7670" width="63.140625" style="3" customWidth="1"/>
    <col min="7671" max="7671" width="20.85546875" style="3" customWidth="1"/>
    <col min="7672" max="7672" width="10.42578125" style="3" customWidth="1"/>
    <col min="7673" max="7673" width="21" style="3" customWidth="1"/>
    <col min="7674" max="7681" width="19.85546875" style="3" customWidth="1"/>
    <col min="7682" max="7682" width="20.85546875" style="3" customWidth="1"/>
    <col min="7683" max="7683" width="21.28515625" style="3" customWidth="1"/>
    <col min="7684" max="7684" width="20.85546875" style="3" customWidth="1"/>
    <col min="7685" max="7685" width="21.42578125" style="3" customWidth="1"/>
    <col min="7686" max="7686" width="21.28515625" style="3" customWidth="1"/>
    <col min="7687" max="7687" width="20.85546875" style="3" customWidth="1"/>
    <col min="7688" max="7688" width="21" style="3" customWidth="1"/>
    <col min="7689" max="7690" width="20.85546875" style="3" customWidth="1"/>
    <col min="7691" max="7691" width="21.5703125" style="3" customWidth="1"/>
    <col min="7692" max="7708" width="20.85546875" style="3" customWidth="1"/>
    <col min="7709" max="7709" width="21.5703125" style="3" customWidth="1"/>
    <col min="7710" max="7710" width="6.5703125" style="3" customWidth="1"/>
    <col min="7711" max="7711" width="17" style="3" customWidth="1"/>
    <col min="7712" max="7712" width="23.42578125" style="3" customWidth="1"/>
    <col min="7713" max="7713" width="5.140625" style="3" customWidth="1"/>
    <col min="7714" max="7714" width="24" style="3" customWidth="1"/>
    <col min="7715" max="7715" width="20.28515625" style="3" customWidth="1"/>
    <col min="7716" max="7716" width="18.140625" style="3" customWidth="1"/>
    <col min="7717" max="7717" width="18.85546875" style="3" bestFit="1" customWidth="1"/>
    <col min="7718" max="7719" width="18" style="3" bestFit="1" customWidth="1"/>
    <col min="7720" max="7720" width="16.28515625" style="3" customWidth="1"/>
    <col min="7721" max="7924" width="9.140625" style="3"/>
    <col min="7925" max="7925" width="23.42578125" style="3" customWidth="1"/>
    <col min="7926" max="7926" width="63.140625" style="3" customWidth="1"/>
    <col min="7927" max="7927" width="20.85546875" style="3" customWidth="1"/>
    <col min="7928" max="7928" width="10.42578125" style="3" customWidth="1"/>
    <col min="7929" max="7929" width="21" style="3" customWidth="1"/>
    <col min="7930" max="7937" width="19.85546875" style="3" customWidth="1"/>
    <col min="7938" max="7938" width="20.85546875" style="3" customWidth="1"/>
    <col min="7939" max="7939" width="21.28515625" style="3" customWidth="1"/>
    <col min="7940" max="7940" width="20.85546875" style="3" customWidth="1"/>
    <col min="7941" max="7941" width="21.42578125" style="3" customWidth="1"/>
    <col min="7942" max="7942" width="21.28515625" style="3" customWidth="1"/>
    <col min="7943" max="7943" width="20.85546875" style="3" customWidth="1"/>
    <col min="7944" max="7944" width="21" style="3" customWidth="1"/>
    <col min="7945" max="7946" width="20.85546875" style="3" customWidth="1"/>
    <col min="7947" max="7947" width="21.5703125" style="3" customWidth="1"/>
    <col min="7948" max="7964" width="20.85546875" style="3" customWidth="1"/>
    <col min="7965" max="7965" width="21.5703125" style="3" customWidth="1"/>
    <col min="7966" max="7966" width="6.5703125" style="3" customWidth="1"/>
    <col min="7967" max="7967" width="17" style="3" customWidth="1"/>
    <col min="7968" max="7968" width="23.42578125" style="3" customWidth="1"/>
    <col min="7969" max="7969" width="5.140625" style="3" customWidth="1"/>
    <col min="7970" max="7970" width="24" style="3" customWidth="1"/>
    <col min="7971" max="7971" width="20.28515625" style="3" customWidth="1"/>
    <col min="7972" max="7972" width="18.140625" style="3" customWidth="1"/>
    <col min="7973" max="7973" width="18.85546875" style="3" bestFit="1" customWidth="1"/>
    <col min="7974" max="7975" width="18" style="3" bestFit="1" customWidth="1"/>
    <col min="7976" max="7976" width="16.28515625" style="3" customWidth="1"/>
    <col min="7977" max="8180" width="9.140625" style="3"/>
    <col min="8181" max="8181" width="23.42578125" style="3" customWidth="1"/>
    <col min="8182" max="8182" width="63.140625" style="3" customWidth="1"/>
    <col min="8183" max="8183" width="20.85546875" style="3" customWidth="1"/>
    <col min="8184" max="8184" width="10.42578125" style="3" customWidth="1"/>
    <col min="8185" max="8185" width="21" style="3" customWidth="1"/>
    <col min="8186" max="8193" width="19.85546875" style="3" customWidth="1"/>
    <col min="8194" max="8194" width="20.85546875" style="3" customWidth="1"/>
    <col min="8195" max="8195" width="21.28515625" style="3" customWidth="1"/>
    <col min="8196" max="8196" width="20.85546875" style="3" customWidth="1"/>
    <col min="8197" max="8197" width="21.42578125" style="3" customWidth="1"/>
    <col min="8198" max="8198" width="21.28515625" style="3" customWidth="1"/>
    <col min="8199" max="8199" width="20.85546875" style="3" customWidth="1"/>
    <col min="8200" max="8200" width="21" style="3" customWidth="1"/>
    <col min="8201" max="8202" width="20.85546875" style="3" customWidth="1"/>
    <col min="8203" max="8203" width="21.5703125" style="3" customWidth="1"/>
    <col min="8204" max="8220" width="20.85546875" style="3" customWidth="1"/>
    <col min="8221" max="8221" width="21.5703125" style="3" customWidth="1"/>
    <col min="8222" max="8222" width="6.5703125" style="3" customWidth="1"/>
    <col min="8223" max="8223" width="17" style="3" customWidth="1"/>
    <col min="8224" max="8224" width="23.42578125" style="3" customWidth="1"/>
    <col min="8225" max="8225" width="5.140625" style="3" customWidth="1"/>
    <col min="8226" max="8226" width="24" style="3" customWidth="1"/>
    <col min="8227" max="8227" width="20.28515625" style="3" customWidth="1"/>
    <col min="8228" max="8228" width="18.140625" style="3" customWidth="1"/>
    <col min="8229" max="8229" width="18.85546875" style="3" bestFit="1" customWidth="1"/>
    <col min="8230" max="8231" width="18" style="3" bestFit="1" customWidth="1"/>
    <col min="8232" max="8232" width="16.28515625" style="3" customWidth="1"/>
    <col min="8233" max="8436" width="9.140625" style="3"/>
    <col min="8437" max="8437" width="23.42578125" style="3" customWidth="1"/>
    <col min="8438" max="8438" width="63.140625" style="3" customWidth="1"/>
    <col min="8439" max="8439" width="20.85546875" style="3" customWidth="1"/>
    <col min="8440" max="8440" width="10.42578125" style="3" customWidth="1"/>
    <col min="8441" max="8441" width="21" style="3" customWidth="1"/>
    <col min="8442" max="8449" width="19.85546875" style="3" customWidth="1"/>
    <col min="8450" max="8450" width="20.85546875" style="3" customWidth="1"/>
    <col min="8451" max="8451" width="21.28515625" style="3" customWidth="1"/>
    <col min="8452" max="8452" width="20.85546875" style="3" customWidth="1"/>
    <col min="8453" max="8453" width="21.42578125" style="3" customWidth="1"/>
    <col min="8454" max="8454" width="21.28515625" style="3" customWidth="1"/>
    <col min="8455" max="8455" width="20.85546875" style="3" customWidth="1"/>
    <col min="8456" max="8456" width="21" style="3" customWidth="1"/>
    <col min="8457" max="8458" width="20.85546875" style="3" customWidth="1"/>
    <col min="8459" max="8459" width="21.5703125" style="3" customWidth="1"/>
    <col min="8460" max="8476" width="20.85546875" style="3" customWidth="1"/>
    <col min="8477" max="8477" width="21.5703125" style="3" customWidth="1"/>
    <col min="8478" max="8478" width="6.5703125" style="3" customWidth="1"/>
    <col min="8479" max="8479" width="17" style="3" customWidth="1"/>
    <col min="8480" max="8480" width="23.42578125" style="3" customWidth="1"/>
    <col min="8481" max="8481" width="5.140625" style="3" customWidth="1"/>
    <col min="8482" max="8482" width="24" style="3" customWidth="1"/>
    <col min="8483" max="8483" width="20.28515625" style="3" customWidth="1"/>
    <col min="8484" max="8484" width="18.140625" style="3" customWidth="1"/>
    <col min="8485" max="8485" width="18.85546875" style="3" bestFit="1" customWidth="1"/>
    <col min="8486" max="8487" width="18" style="3" bestFit="1" customWidth="1"/>
    <col min="8488" max="8488" width="16.28515625" style="3" customWidth="1"/>
    <col min="8489" max="8692" width="9.140625" style="3"/>
    <col min="8693" max="8693" width="23.42578125" style="3" customWidth="1"/>
    <col min="8694" max="8694" width="63.140625" style="3" customWidth="1"/>
    <col min="8695" max="8695" width="20.85546875" style="3" customWidth="1"/>
    <col min="8696" max="8696" width="10.42578125" style="3" customWidth="1"/>
    <col min="8697" max="8697" width="21" style="3" customWidth="1"/>
    <col min="8698" max="8705" width="19.85546875" style="3" customWidth="1"/>
    <col min="8706" max="8706" width="20.85546875" style="3" customWidth="1"/>
    <col min="8707" max="8707" width="21.28515625" style="3" customWidth="1"/>
    <col min="8708" max="8708" width="20.85546875" style="3" customWidth="1"/>
    <col min="8709" max="8709" width="21.42578125" style="3" customWidth="1"/>
    <col min="8710" max="8710" width="21.28515625" style="3" customWidth="1"/>
    <col min="8711" max="8711" width="20.85546875" style="3" customWidth="1"/>
    <col min="8712" max="8712" width="21" style="3" customWidth="1"/>
    <col min="8713" max="8714" width="20.85546875" style="3" customWidth="1"/>
    <col min="8715" max="8715" width="21.5703125" style="3" customWidth="1"/>
    <col min="8716" max="8732" width="20.85546875" style="3" customWidth="1"/>
    <col min="8733" max="8733" width="21.5703125" style="3" customWidth="1"/>
    <col min="8734" max="8734" width="6.5703125" style="3" customWidth="1"/>
    <col min="8735" max="8735" width="17" style="3" customWidth="1"/>
    <col min="8736" max="8736" width="23.42578125" style="3" customWidth="1"/>
    <col min="8737" max="8737" width="5.140625" style="3" customWidth="1"/>
    <col min="8738" max="8738" width="24" style="3" customWidth="1"/>
    <col min="8739" max="8739" width="20.28515625" style="3" customWidth="1"/>
    <col min="8740" max="8740" width="18.140625" style="3" customWidth="1"/>
    <col min="8741" max="8741" width="18.85546875" style="3" bestFit="1" customWidth="1"/>
    <col min="8742" max="8743" width="18" style="3" bestFit="1" customWidth="1"/>
    <col min="8744" max="8744" width="16.28515625" style="3" customWidth="1"/>
    <col min="8745" max="8948" width="9.140625" style="3"/>
    <col min="8949" max="8949" width="23.42578125" style="3" customWidth="1"/>
    <col min="8950" max="8950" width="63.140625" style="3" customWidth="1"/>
    <col min="8951" max="8951" width="20.85546875" style="3" customWidth="1"/>
    <col min="8952" max="8952" width="10.42578125" style="3" customWidth="1"/>
    <col min="8953" max="8953" width="21" style="3" customWidth="1"/>
    <col min="8954" max="8961" width="19.85546875" style="3" customWidth="1"/>
    <col min="8962" max="8962" width="20.85546875" style="3" customWidth="1"/>
    <col min="8963" max="8963" width="21.28515625" style="3" customWidth="1"/>
    <col min="8964" max="8964" width="20.85546875" style="3" customWidth="1"/>
    <col min="8965" max="8965" width="21.42578125" style="3" customWidth="1"/>
    <col min="8966" max="8966" width="21.28515625" style="3" customWidth="1"/>
    <col min="8967" max="8967" width="20.85546875" style="3" customWidth="1"/>
    <col min="8968" max="8968" width="21" style="3" customWidth="1"/>
    <col min="8969" max="8970" width="20.85546875" style="3" customWidth="1"/>
    <col min="8971" max="8971" width="21.5703125" style="3" customWidth="1"/>
    <col min="8972" max="8988" width="20.85546875" style="3" customWidth="1"/>
    <col min="8989" max="8989" width="21.5703125" style="3" customWidth="1"/>
    <col min="8990" max="8990" width="6.5703125" style="3" customWidth="1"/>
    <col min="8991" max="8991" width="17" style="3" customWidth="1"/>
    <col min="8992" max="8992" width="23.42578125" style="3" customWidth="1"/>
    <col min="8993" max="8993" width="5.140625" style="3" customWidth="1"/>
    <col min="8994" max="8994" width="24" style="3" customWidth="1"/>
    <col min="8995" max="8995" width="20.28515625" style="3" customWidth="1"/>
    <col min="8996" max="8996" width="18.140625" style="3" customWidth="1"/>
    <col min="8997" max="8997" width="18.85546875" style="3" bestFit="1" customWidth="1"/>
    <col min="8998" max="8999" width="18" style="3" bestFit="1" customWidth="1"/>
    <col min="9000" max="9000" width="16.28515625" style="3" customWidth="1"/>
    <col min="9001" max="9204" width="9.140625" style="3"/>
    <col min="9205" max="9205" width="23.42578125" style="3" customWidth="1"/>
    <col min="9206" max="9206" width="63.140625" style="3" customWidth="1"/>
    <col min="9207" max="9207" width="20.85546875" style="3" customWidth="1"/>
    <col min="9208" max="9208" width="10.42578125" style="3" customWidth="1"/>
    <col min="9209" max="9209" width="21" style="3" customWidth="1"/>
    <col min="9210" max="9217" width="19.85546875" style="3" customWidth="1"/>
    <col min="9218" max="9218" width="20.85546875" style="3" customWidth="1"/>
    <col min="9219" max="9219" width="21.28515625" style="3" customWidth="1"/>
    <col min="9220" max="9220" width="20.85546875" style="3" customWidth="1"/>
    <col min="9221" max="9221" width="21.42578125" style="3" customWidth="1"/>
    <col min="9222" max="9222" width="21.28515625" style="3" customWidth="1"/>
    <col min="9223" max="9223" width="20.85546875" style="3" customWidth="1"/>
    <col min="9224" max="9224" width="21" style="3" customWidth="1"/>
    <col min="9225" max="9226" width="20.85546875" style="3" customWidth="1"/>
    <col min="9227" max="9227" width="21.5703125" style="3" customWidth="1"/>
    <col min="9228" max="9244" width="20.85546875" style="3" customWidth="1"/>
    <col min="9245" max="9245" width="21.5703125" style="3" customWidth="1"/>
    <col min="9246" max="9246" width="6.5703125" style="3" customWidth="1"/>
    <col min="9247" max="9247" width="17" style="3" customWidth="1"/>
    <col min="9248" max="9248" width="23.42578125" style="3" customWidth="1"/>
    <col min="9249" max="9249" width="5.140625" style="3" customWidth="1"/>
    <col min="9250" max="9250" width="24" style="3" customWidth="1"/>
    <col min="9251" max="9251" width="20.28515625" style="3" customWidth="1"/>
    <col min="9252" max="9252" width="18.140625" style="3" customWidth="1"/>
    <col min="9253" max="9253" width="18.85546875" style="3" bestFit="1" customWidth="1"/>
    <col min="9254" max="9255" width="18" style="3" bestFit="1" customWidth="1"/>
    <col min="9256" max="9256" width="16.28515625" style="3" customWidth="1"/>
    <col min="9257" max="9460" width="9.140625" style="3"/>
    <col min="9461" max="9461" width="23.42578125" style="3" customWidth="1"/>
    <col min="9462" max="9462" width="63.140625" style="3" customWidth="1"/>
    <col min="9463" max="9463" width="20.85546875" style="3" customWidth="1"/>
    <col min="9464" max="9464" width="10.42578125" style="3" customWidth="1"/>
    <col min="9465" max="9465" width="21" style="3" customWidth="1"/>
    <col min="9466" max="9473" width="19.85546875" style="3" customWidth="1"/>
    <col min="9474" max="9474" width="20.85546875" style="3" customWidth="1"/>
    <col min="9475" max="9475" width="21.28515625" style="3" customWidth="1"/>
    <col min="9476" max="9476" width="20.85546875" style="3" customWidth="1"/>
    <col min="9477" max="9477" width="21.42578125" style="3" customWidth="1"/>
    <col min="9478" max="9478" width="21.28515625" style="3" customWidth="1"/>
    <col min="9479" max="9479" width="20.85546875" style="3" customWidth="1"/>
    <col min="9480" max="9480" width="21" style="3" customWidth="1"/>
    <col min="9481" max="9482" width="20.85546875" style="3" customWidth="1"/>
    <col min="9483" max="9483" width="21.5703125" style="3" customWidth="1"/>
    <col min="9484" max="9500" width="20.85546875" style="3" customWidth="1"/>
    <col min="9501" max="9501" width="21.5703125" style="3" customWidth="1"/>
    <col min="9502" max="9502" width="6.5703125" style="3" customWidth="1"/>
    <col min="9503" max="9503" width="17" style="3" customWidth="1"/>
    <col min="9504" max="9504" width="23.42578125" style="3" customWidth="1"/>
    <col min="9505" max="9505" width="5.140625" style="3" customWidth="1"/>
    <col min="9506" max="9506" width="24" style="3" customWidth="1"/>
    <col min="9507" max="9507" width="20.28515625" style="3" customWidth="1"/>
    <col min="9508" max="9508" width="18.140625" style="3" customWidth="1"/>
    <col min="9509" max="9509" width="18.85546875" style="3" bestFit="1" customWidth="1"/>
    <col min="9510" max="9511" width="18" style="3" bestFit="1" customWidth="1"/>
    <col min="9512" max="9512" width="16.28515625" style="3" customWidth="1"/>
    <col min="9513" max="9716" width="9.140625" style="3"/>
    <col min="9717" max="9717" width="23.42578125" style="3" customWidth="1"/>
    <col min="9718" max="9718" width="63.140625" style="3" customWidth="1"/>
    <col min="9719" max="9719" width="20.85546875" style="3" customWidth="1"/>
    <col min="9720" max="9720" width="10.42578125" style="3" customWidth="1"/>
    <col min="9721" max="9721" width="21" style="3" customWidth="1"/>
    <col min="9722" max="9729" width="19.85546875" style="3" customWidth="1"/>
    <col min="9730" max="9730" width="20.85546875" style="3" customWidth="1"/>
    <col min="9731" max="9731" width="21.28515625" style="3" customWidth="1"/>
    <col min="9732" max="9732" width="20.85546875" style="3" customWidth="1"/>
    <col min="9733" max="9733" width="21.42578125" style="3" customWidth="1"/>
    <col min="9734" max="9734" width="21.28515625" style="3" customWidth="1"/>
    <col min="9735" max="9735" width="20.85546875" style="3" customWidth="1"/>
    <col min="9736" max="9736" width="21" style="3" customWidth="1"/>
    <col min="9737" max="9738" width="20.85546875" style="3" customWidth="1"/>
    <col min="9739" max="9739" width="21.5703125" style="3" customWidth="1"/>
    <col min="9740" max="9756" width="20.85546875" style="3" customWidth="1"/>
    <col min="9757" max="9757" width="21.5703125" style="3" customWidth="1"/>
    <col min="9758" max="9758" width="6.5703125" style="3" customWidth="1"/>
    <col min="9759" max="9759" width="17" style="3" customWidth="1"/>
    <col min="9760" max="9760" width="23.42578125" style="3" customWidth="1"/>
    <col min="9761" max="9761" width="5.140625" style="3" customWidth="1"/>
    <col min="9762" max="9762" width="24" style="3" customWidth="1"/>
    <col min="9763" max="9763" width="20.28515625" style="3" customWidth="1"/>
    <col min="9764" max="9764" width="18.140625" style="3" customWidth="1"/>
    <col min="9765" max="9765" width="18.85546875" style="3" bestFit="1" customWidth="1"/>
    <col min="9766" max="9767" width="18" style="3" bestFit="1" customWidth="1"/>
    <col min="9768" max="9768" width="16.28515625" style="3" customWidth="1"/>
    <col min="9769" max="9972" width="9.140625" style="3"/>
    <col min="9973" max="9973" width="23.42578125" style="3" customWidth="1"/>
    <col min="9974" max="9974" width="63.140625" style="3" customWidth="1"/>
    <col min="9975" max="9975" width="20.85546875" style="3" customWidth="1"/>
    <col min="9976" max="9976" width="10.42578125" style="3" customWidth="1"/>
    <col min="9977" max="9977" width="21" style="3" customWidth="1"/>
    <col min="9978" max="9985" width="19.85546875" style="3" customWidth="1"/>
    <col min="9986" max="9986" width="20.85546875" style="3" customWidth="1"/>
    <col min="9987" max="9987" width="21.28515625" style="3" customWidth="1"/>
    <col min="9988" max="9988" width="20.85546875" style="3" customWidth="1"/>
    <col min="9989" max="9989" width="21.42578125" style="3" customWidth="1"/>
    <col min="9990" max="9990" width="21.28515625" style="3" customWidth="1"/>
    <col min="9991" max="9991" width="20.85546875" style="3" customWidth="1"/>
    <col min="9992" max="9992" width="21" style="3" customWidth="1"/>
    <col min="9993" max="9994" width="20.85546875" style="3" customWidth="1"/>
    <col min="9995" max="9995" width="21.5703125" style="3" customWidth="1"/>
    <col min="9996" max="10012" width="20.85546875" style="3" customWidth="1"/>
    <col min="10013" max="10013" width="21.5703125" style="3" customWidth="1"/>
    <col min="10014" max="10014" width="6.5703125" style="3" customWidth="1"/>
    <col min="10015" max="10015" width="17" style="3" customWidth="1"/>
    <col min="10016" max="10016" width="23.42578125" style="3" customWidth="1"/>
    <col min="10017" max="10017" width="5.140625" style="3" customWidth="1"/>
    <col min="10018" max="10018" width="24" style="3" customWidth="1"/>
    <col min="10019" max="10019" width="20.28515625" style="3" customWidth="1"/>
    <col min="10020" max="10020" width="18.140625" style="3" customWidth="1"/>
    <col min="10021" max="10021" width="18.85546875" style="3" bestFit="1" customWidth="1"/>
    <col min="10022" max="10023" width="18" style="3" bestFit="1" customWidth="1"/>
    <col min="10024" max="10024" width="16.28515625" style="3" customWidth="1"/>
    <col min="10025" max="10228" width="9.140625" style="3"/>
    <col min="10229" max="10229" width="23.42578125" style="3" customWidth="1"/>
    <col min="10230" max="10230" width="63.140625" style="3" customWidth="1"/>
    <col min="10231" max="10231" width="20.85546875" style="3" customWidth="1"/>
    <col min="10232" max="10232" width="10.42578125" style="3" customWidth="1"/>
    <col min="10233" max="10233" width="21" style="3" customWidth="1"/>
    <col min="10234" max="10241" width="19.85546875" style="3" customWidth="1"/>
    <col min="10242" max="10242" width="20.85546875" style="3" customWidth="1"/>
    <col min="10243" max="10243" width="21.28515625" style="3" customWidth="1"/>
    <col min="10244" max="10244" width="20.85546875" style="3" customWidth="1"/>
    <col min="10245" max="10245" width="21.42578125" style="3" customWidth="1"/>
    <col min="10246" max="10246" width="21.28515625" style="3" customWidth="1"/>
    <col min="10247" max="10247" width="20.85546875" style="3" customWidth="1"/>
    <col min="10248" max="10248" width="21" style="3" customWidth="1"/>
    <col min="10249" max="10250" width="20.85546875" style="3" customWidth="1"/>
    <col min="10251" max="10251" width="21.5703125" style="3" customWidth="1"/>
    <col min="10252" max="10268" width="20.85546875" style="3" customWidth="1"/>
    <col min="10269" max="10269" width="21.5703125" style="3" customWidth="1"/>
    <col min="10270" max="10270" width="6.5703125" style="3" customWidth="1"/>
    <col min="10271" max="10271" width="17" style="3" customWidth="1"/>
    <col min="10272" max="10272" width="23.42578125" style="3" customWidth="1"/>
    <col min="10273" max="10273" width="5.140625" style="3" customWidth="1"/>
    <col min="10274" max="10274" width="24" style="3" customWidth="1"/>
    <col min="10275" max="10275" width="20.28515625" style="3" customWidth="1"/>
    <col min="10276" max="10276" width="18.140625" style="3" customWidth="1"/>
    <col min="10277" max="10277" width="18.85546875" style="3" bestFit="1" customWidth="1"/>
    <col min="10278" max="10279" width="18" style="3" bestFit="1" customWidth="1"/>
    <col min="10280" max="10280" width="16.28515625" style="3" customWidth="1"/>
    <col min="10281" max="10484" width="9.140625" style="3"/>
    <col min="10485" max="10485" width="23.42578125" style="3" customWidth="1"/>
    <col min="10486" max="10486" width="63.140625" style="3" customWidth="1"/>
    <col min="10487" max="10487" width="20.85546875" style="3" customWidth="1"/>
    <col min="10488" max="10488" width="10.42578125" style="3" customWidth="1"/>
    <col min="10489" max="10489" width="21" style="3" customWidth="1"/>
    <col min="10490" max="10497" width="19.85546875" style="3" customWidth="1"/>
    <col min="10498" max="10498" width="20.85546875" style="3" customWidth="1"/>
    <col min="10499" max="10499" width="21.28515625" style="3" customWidth="1"/>
    <col min="10500" max="10500" width="20.85546875" style="3" customWidth="1"/>
    <col min="10501" max="10501" width="21.42578125" style="3" customWidth="1"/>
    <col min="10502" max="10502" width="21.28515625" style="3" customWidth="1"/>
    <col min="10503" max="10503" width="20.85546875" style="3" customWidth="1"/>
    <col min="10504" max="10504" width="21" style="3" customWidth="1"/>
    <col min="10505" max="10506" width="20.85546875" style="3" customWidth="1"/>
    <col min="10507" max="10507" width="21.5703125" style="3" customWidth="1"/>
    <col min="10508" max="10524" width="20.85546875" style="3" customWidth="1"/>
    <col min="10525" max="10525" width="21.5703125" style="3" customWidth="1"/>
    <col min="10526" max="10526" width="6.5703125" style="3" customWidth="1"/>
    <col min="10527" max="10527" width="17" style="3" customWidth="1"/>
    <col min="10528" max="10528" width="23.42578125" style="3" customWidth="1"/>
    <col min="10529" max="10529" width="5.140625" style="3" customWidth="1"/>
    <col min="10530" max="10530" width="24" style="3" customWidth="1"/>
    <col min="10531" max="10531" width="20.28515625" style="3" customWidth="1"/>
    <col min="10532" max="10532" width="18.140625" style="3" customWidth="1"/>
    <col min="10533" max="10533" width="18.85546875" style="3" bestFit="1" customWidth="1"/>
    <col min="10534" max="10535" width="18" style="3" bestFit="1" customWidth="1"/>
    <col min="10536" max="10536" width="16.28515625" style="3" customWidth="1"/>
    <col min="10537" max="10740" width="9.140625" style="3"/>
    <col min="10741" max="10741" width="23.42578125" style="3" customWidth="1"/>
    <col min="10742" max="10742" width="63.140625" style="3" customWidth="1"/>
    <col min="10743" max="10743" width="20.85546875" style="3" customWidth="1"/>
    <col min="10744" max="10744" width="10.42578125" style="3" customWidth="1"/>
    <col min="10745" max="10745" width="21" style="3" customWidth="1"/>
    <col min="10746" max="10753" width="19.85546875" style="3" customWidth="1"/>
    <col min="10754" max="10754" width="20.85546875" style="3" customWidth="1"/>
    <col min="10755" max="10755" width="21.28515625" style="3" customWidth="1"/>
    <col min="10756" max="10756" width="20.85546875" style="3" customWidth="1"/>
    <col min="10757" max="10757" width="21.42578125" style="3" customWidth="1"/>
    <col min="10758" max="10758" width="21.28515625" style="3" customWidth="1"/>
    <col min="10759" max="10759" width="20.85546875" style="3" customWidth="1"/>
    <col min="10760" max="10760" width="21" style="3" customWidth="1"/>
    <col min="10761" max="10762" width="20.85546875" style="3" customWidth="1"/>
    <col min="10763" max="10763" width="21.5703125" style="3" customWidth="1"/>
    <col min="10764" max="10780" width="20.85546875" style="3" customWidth="1"/>
    <col min="10781" max="10781" width="21.5703125" style="3" customWidth="1"/>
    <col min="10782" max="10782" width="6.5703125" style="3" customWidth="1"/>
    <col min="10783" max="10783" width="17" style="3" customWidth="1"/>
    <col min="10784" max="10784" width="23.42578125" style="3" customWidth="1"/>
    <col min="10785" max="10785" width="5.140625" style="3" customWidth="1"/>
    <col min="10786" max="10786" width="24" style="3" customWidth="1"/>
    <col min="10787" max="10787" width="20.28515625" style="3" customWidth="1"/>
    <col min="10788" max="10788" width="18.140625" style="3" customWidth="1"/>
    <col min="10789" max="10789" width="18.85546875" style="3" bestFit="1" customWidth="1"/>
    <col min="10790" max="10791" width="18" style="3" bestFit="1" customWidth="1"/>
    <col min="10792" max="10792" width="16.28515625" style="3" customWidth="1"/>
    <col min="10793" max="10996" width="9.140625" style="3"/>
    <col min="10997" max="10997" width="23.42578125" style="3" customWidth="1"/>
    <col min="10998" max="10998" width="63.140625" style="3" customWidth="1"/>
    <col min="10999" max="10999" width="20.85546875" style="3" customWidth="1"/>
    <col min="11000" max="11000" width="10.42578125" style="3" customWidth="1"/>
    <col min="11001" max="11001" width="21" style="3" customWidth="1"/>
    <col min="11002" max="11009" width="19.85546875" style="3" customWidth="1"/>
    <col min="11010" max="11010" width="20.85546875" style="3" customWidth="1"/>
    <col min="11011" max="11011" width="21.28515625" style="3" customWidth="1"/>
    <col min="11012" max="11012" width="20.85546875" style="3" customWidth="1"/>
    <col min="11013" max="11013" width="21.42578125" style="3" customWidth="1"/>
    <col min="11014" max="11014" width="21.28515625" style="3" customWidth="1"/>
    <col min="11015" max="11015" width="20.85546875" style="3" customWidth="1"/>
    <col min="11016" max="11016" width="21" style="3" customWidth="1"/>
    <col min="11017" max="11018" width="20.85546875" style="3" customWidth="1"/>
    <col min="11019" max="11019" width="21.5703125" style="3" customWidth="1"/>
    <col min="11020" max="11036" width="20.85546875" style="3" customWidth="1"/>
    <col min="11037" max="11037" width="21.5703125" style="3" customWidth="1"/>
    <col min="11038" max="11038" width="6.5703125" style="3" customWidth="1"/>
    <col min="11039" max="11039" width="17" style="3" customWidth="1"/>
    <col min="11040" max="11040" width="23.42578125" style="3" customWidth="1"/>
    <col min="11041" max="11041" width="5.140625" style="3" customWidth="1"/>
    <col min="11042" max="11042" width="24" style="3" customWidth="1"/>
    <col min="11043" max="11043" width="20.28515625" style="3" customWidth="1"/>
    <col min="11044" max="11044" width="18.140625" style="3" customWidth="1"/>
    <col min="11045" max="11045" width="18.85546875" style="3" bestFit="1" customWidth="1"/>
    <col min="11046" max="11047" width="18" style="3" bestFit="1" customWidth="1"/>
    <col min="11048" max="11048" width="16.28515625" style="3" customWidth="1"/>
    <col min="11049" max="11252" width="9.140625" style="3"/>
    <col min="11253" max="11253" width="23.42578125" style="3" customWidth="1"/>
    <col min="11254" max="11254" width="63.140625" style="3" customWidth="1"/>
    <col min="11255" max="11255" width="20.85546875" style="3" customWidth="1"/>
    <col min="11256" max="11256" width="10.42578125" style="3" customWidth="1"/>
    <col min="11257" max="11257" width="21" style="3" customWidth="1"/>
    <col min="11258" max="11265" width="19.85546875" style="3" customWidth="1"/>
    <col min="11266" max="11266" width="20.85546875" style="3" customWidth="1"/>
    <col min="11267" max="11267" width="21.28515625" style="3" customWidth="1"/>
    <col min="11268" max="11268" width="20.85546875" style="3" customWidth="1"/>
    <col min="11269" max="11269" width="21.42578125" style="3" customWidth="1"/>
    <col min="11270" max="11270" width="21.28515625" style="3" customWidth="1"/>
    <col min="11271" max="11271" width="20.85546875" style="3" customWidth="1"/>
    <col min="11272" max="11272" width="21" style="3" customWidth="1"/>
    <col min="11273" max="11274" width="20.85546875" style="3" customWidth="1"/>
    <col min="11275" max="11275" width="21.5703125" style="3" customWidth="1"/>
    <col min="11276" max="11292" width="20.85546875" style="3" customWidth="1"/>
    <col min="11293" max="11293" width="21.5703125" style="3" customWidth="1"/>
    <col min="11294" max="11294" width="6.5703125" style="3" customWidth="1"/>
    <col min="11295" max="11295" width="17" style="3" customWidth="1"/>
    <col min="11296" max="11296" width="23.42578125" style="3" customWidth="1"/>
    <col min="11297" max="11297" width="5.140625" style="3" customWidth="1"/>
    <col min="11298" max="11298" width="24" style="3" customWidth="1"/>
    <col min="11299" max="11299" width="20.28515625" style="3" customWidth="1"/>
    <col min="11300" max="11300" width="18.140625" style="3" customWidth="1"/>
    <col min="11301" max="11301" width="18.85546875" style="3" bestFit="1" customWidth="1"/>
    <col min="11302" max="11303" width="18" style="3" bestFit="1" customWidth="1"/>
    <col min="11304" max="11304" width="16.28515625" style="3" customWidth="1"/>
    <col min="11305" max="11508" width="9.140625" style="3"/>
    <col min="11509" max="11509" width="23.42578125" style="3" customWidth="1"/>
    <col min="11510" max="11510" width="63.140625" style="3" customWidth="1"/>
    <col min="11511" max="11511" width="20.85546875" style="3" customWidth="1"/>
    <col min="11512" max="11512" width="10.42578125" style="3" customWidth="1"/>
    <col min="11513" max="11513" width="21" style="3" customWidth="1"/>
    <col min="11514" max="11521" width="19.85546875" style="3" customWidth="1"/>
    <col min="11522" max="11522" width="20.85546875" style="3" customWidth="1"/>
    <col min="11523" max="11523" width="21.28515625" style="3" customWidth="1"/>
    <col min="11524" max="11524" width="20.85546875" style="3" customWidth="1"/>
    <col min="11525" max="11525" width="21.42578125" style="3" customWidth="1"/>
    <col min="11526" max="11526" width="21.28515625" style="3" customWidth="1"/>
    <col min="11527" max="11527" width="20.85546875" style="3" customWidth="1"/>
    <col min="11528" max="11528" width="21" style="3" customWidth="1"/>
    <col min="11529" max="11530" width="20.85546875" style="3" customWidth="1"/>
    <col min="11531" max="11531" width="21.5703125" style="3" customWidth="1"/>
    <col min="11532" max="11548" width="20.85546875" style="3" customWidth="1"/>
    <col min="11549" max="11549" width="21.5703125" style="3" customWidth="1"/>
    <col min="11550" max="11550" width="6.5703125" style="3" customWidth="1"/>
    <col min="11551" max="11551" width="17" style="3" customWidth="1"/>
    <col min="11552" max="11552" width="23.42578125" style="3" customWidth="1"/>
    <col min="11553" max="11553" width="5.140625" style="3" customWidth="1"/>
    <col min="11554" max="11554" width="24" style="3" customWidth="1"/>
    <col min="11555" max="11555" width="20.28515625" style="3" customWidth="1"/>
    <col min="11556" max="11556" width="18.140625" style="3" customWidth="1"/>
    <col min="11557" max="11557" width="18.85546875" style="3" bestFit="1" customWidth="1"/>
    <col min="11558" max="11559" width="18" style="3" bestFit="1" customWidth="1"/>
    <col min="11560" max="11560" width="16.28515625" style="3" customWidth="1"/>
    <col min="11561" max="11764" width="9.140625" style="3"/>
    <col min="11765" max="11765" width="23.42578125" style="3" customWidth="1"/>
    <col min="11766" max="11766" width="63.140625" style="3" customWidth="1"/>
    <col min="11767" max="11767" width="20.85546875" style="3" customWidth="1"/>
    <col min="11768" max="11768" width="10.42578125" style="3" customWidth="1"/>
    <col min="11769" max="11769" width="21" style="3" customWidth="1"/>
    <col min="11770" max="11777" width="19.85546875" style="3" customWidth="1"/>
    <col min="11778" max="11778" width="20.85546875" style="3" customWidth="1"/>
    <col min="11779" max="11779" width="21.28515625" style="3" customWidth="1"/>
    <col min="11780" max="11780" width="20.85546875" style="3" customWidth="1"/>
    <col min="11781" max="11781" width="21.42578125" style="3" customWidth="1"/>
    <col min="11782" max="11782" width="21.28515625" style="3" customWidth="1"/>
    <col min="11783" max="11783" width="20.85546875" style="3" customWidth="1"/>
    <col min="11784" max="11784" width="21" style="3" customWidth="1"/>
    <col min="11785" max="11786" width="20.85546875" style="3" customWidth="1"/>
    <col min="11787" max="11787" width="21.5703125" style="3" customWidth="1"/>
    <col min="11788" max="11804" width="20.85546875" style="3" customWidth="1"/>
    <col min="11805" max="11805" width="21.5703125" style="3" customWidth="1"/>
    <col min="11806" max="11806" width="6.5703125" style="3" customWidth="1"/>
    <col min="11807" max="11807" width="17" style="3" customWidth="1"/>
    <col min="11808" max="11808" width="23.42578125" style="3" customWidth="1"/>
    <col min="11809" max="11809" width="5.140625" style="3" customWidth="1"/>
    <col min="11810" max="11810" width="24" style="3" customWidth="1"/>
    <col min="11811" max="11811" width="20.28515625" style="3" customWidth="1"/>
    <col min="11812" max="11812" width="18.140625" style="3" customWidth="1"/>
    <col min="11813" max="11813" width="18.85546875" style="3" bestFit="1" customWidth="1"/>
    <col min="11814" max="11815" width="18" style="3" bestFit="1" customWidth="1"/>
    <col min="11816" max="11816" width="16.28515625" style="3" customWidth="1"/>
    <col min="11817" max="12020" width="9.140625" style="3"/>
    <col min="12021" max="12021" width="23.42578125" style="3" customWidth="1"/>
    <col min="12022" max="12022" width="63.140625" style="3" customWidth="1"/>
    <col min="12023" max="12023" width="20.85546875" style="3" customWidth="1"/>
    <col min="12024" max="12024" width="10.42578125" style="3" customWidth="1"/>
    <col min="12025" max="12025" width="21" style="3" customWidth="1"/>
    <col min="12026" max="12033" width="19.85546875" style="3" customWidth="1"/>
    <col min="12034" max="12034" width="20.85546875" style="3" customWidth="1"/>
    <col min="12035" max="12035" width="21.28515625" style="3" customWidth="1"/>
    <col min="12036" max="12036" width="20.85546875" style="3" customWidth="1"/>
    <col min="12037" max="12037" width="21.42578125" style="3" customWidth="1"/>
    <col min="12038" max="12038" width="21.28515625" style="3" customWidth="1"/>
    <col min="12039" max="12039" width="20.85546875" style="3" customWidth="1"/>
    <col min="12040" max="12040" width="21" style="3" customWidth="1"/>
    <col min="12041" max="12042" width="20.85546875" style="3" customWidth="1"/>
    <col min="12043" max="12043" width="21.5703125" style="3" customWidth="1"/>
    <col min="12044" max="12060" width="20.85546875" style="3" customWidth="1"/>
    <col min="12061" max="12061" width="21.5703125" style="3" customWidth="1"/>
    <col min="12062" max="12062" width="6.5703125" style="3" customWidth="1"/>
    <col min="12063" max="12063" width="17" style="3" customWidth="1"/>
    <col min="12064" max="12064" width="23.42578125" style="3" customWidth="1"/>
    <col min="12065" max="12065" width="5.140625" style="3" customWidth="1"/>
    <col min="12066" max="12066" width="24" style="3" customWidth="1"/>
    <col min="12067" max="12067" width="20.28515625" style="3" customWidth="1"/>
    <col min="12068" max="12068" width="18.140625" style="3" customWidth="1"/>
    <col min="12069" max="12069" width="18.85546875" style="3" bestFit="1" customWidth="1"/>
    <col min="12070" max="12071" width="18" style="3" bestFit="1" customWidth="1"/>
    <col min="12072" max="12072" width="16.28515625" style="3" customWidth="1"/>
    <col min="12073" max="12276" width="9.140625" style="3"/>
    <col min="12277" max="12277" width="23.42578125" style="3" customWidth="1"/>
    <col min="12278" max="12278" width="63.140625" style="3" customWidth="1"/>
    <col min="12279" max="12279" width="20.85546875" style="3" customWidth="1"/>
    <col min="12280" max="12280" width="10.42578125" style="3" customWidth="1"/>
    <col min="12281" max="12281" width="21" style="3" customWidth="1"/>
    <col min="12282" max="12289" width="19.85546875" style="3" customWidth="1"/>
    <col min="12290" max="12290" width="20.85546875" style="3" customWidth="1"/>
    <col min="12291" max="12291" width="21.28515625" style="3" customWidth="1"/>
    <col min="12292" max="12292" width="20.85546875" style="3" customWidth="1"/>
    <col min="12293" max="12293" width="21.42578125" style="3" customWidth="1"/>
    <col min="12294" max="12294" width="21.28515625" style="3" customWidth="1"/>
    <col min="12295" max="12295" width="20.85546875" style="3" customWidth="1"/>
    <col min="12296" max="12296" width="21" style="3" customWidth="1"/>
    <col min="12297" max="12298" width="20.85546875" style="3" customWidth="1"/>
    <col min="12299" max="12299" width="21.5703125" style="3" customWidth="1"/>
    <col min="12300" max="12316" width="20.85546875" style="3" customWidth="1"/>
    <col min="12317" max="12317" width="21.5703125" style="3" customWidth="1"/>
    <col min="12318" max="12318" width="6.5703125" style="3" customWidth="1"/>
    <col min="12319" max="12319" width="17" style="3" customWidth="1"/>
    <col min="12320" max="12320" width="23.42578125" style="3" customWidth="1"/>
    <col min="12321" max="12321" width="5.140625" style="3" customWidth="1"/>
    <col min="12322" max="12322" width="24" style="3" customWidth="1"/>
    <col min="12323" max="12323" width="20.28515625" style="3" customWidth="1"/>
    <col min="12324" max="12324" width="18.140625" style="3" customWidth="1"/>
    <col min="12325" max="12325" width="18.85546875" style="3" bestFit="1" customWidth="1"/>
    <col min="12326" max="12327" width="18" style="3" bestFit="1" customWidth="1"/>
    <col min="12328" max="12328" width="16.28515625" style="3" customWidth="1"/>
    <col min="12329" max="12532" width="9.140625" style="3"/>
    <col min="12533" max="12533" width="23.42578125" style="3" customWidth="1"/>
    <col min="12534" max="12534" width="63.140625" style="3" customWidth="1"/>
    <col min="12535" max="12535" width="20.85546875" style="3" customWidth="1"/>
    <col min="12536" max="12536" width="10.42578125" style="3" customWidth="1"/>
    <col min="12537" max="12537" width="21" style="3" customWidth="1"/>
    <col min="12538" max="12545" width="19.85546875" style="3" customWidth="1"/>
    <col min="12546" max="12546" width="20.85546875" style="3" customWidth="1"/>
    <col min="12547" max="12547" width="21.28515625" style="3" customWidth="1"/>
    <col min="12548" max="12548" width="20.85546875" style="3" customWidth="1"/>
    <col min="12549" max="12549" width="21.42578125" style="3" customWidth="1"/>
    <col min="12550" max="12550" width="21.28515625" style="3" customWidth="1"/>
    <col min="12551" max="12551" width="20.85546875" style="3" customWidth="1"/>
    <col min="12552" max="12552" width="21" style="3" customWidth="1"/>
    <col min="12553" max="12554" width="20.85546875" style="3" customWidth="1"/>
    <col min="12555" max="12555" width="21.5703125" style="3" customWidth="1"/>
    <col min="12556" max="12572" width="20.85546875" style="3" customWidth="1"/>
    <col min="12573" max="12573" width="21.5703125" style="3" customWidth="1"/>
    <col min="12574" max="12574" width="6.5703125" style="3" customWidth="1"/>
    <col min="12575" max="12575" width="17" style="3" customWidth="1"/>
    <col min="12576" max="12576" width="23.42578125" style="3" customWidth="1"/>
    <col min="12577" max="12577" width="5.140625" style="3" customWidth="1"/>
    <col min="12578" max="12578" width="24" style="3" customWidth="1"/>
    <col min="12579" max="12579" width="20.28515625" style="3" customWidth="1"/>
    <col min="12580" max="12580" width="18.140625" style="3" customWidth="1"/>
    <col min="12581" max="12581" width="18.85546875" style="3" bestFit="1" customWidth="1"/>
    <col min="12582" max="12583" width="18" style="3" bestFit="1" customWidth="1"/>
    <col min="12584" max="12584" width="16.28515625" style="3" customWidth="1"/>
    <col min="12585" max="12788" width="9.140625" style="3"/>
    <col min="12789" max="12789" width="23.42578125" style="3" customWidth="1"/>
    <col min="12790" max="12790" width="63.140625" style="3" customWidth="1"/>
    <col min="12791" max="12791" width="20.85546875" style="3" customWidth="1"/>
    <col min="12792" max="12792" width="10.42578125" style="3" customWidth="1"/>
    <col min="12793" max="12793" width="21" style="3" customWidth="1"/>
    <col min="12794" max="12801" width="19.85546875" style="3" customWidth="1"/>
    <col min="12802" max="12802" width="20.85546875" style="3" customWidth="1"/>
    <col min="12803" max="12803" width="21.28515625" style="3" customWidth="1"/>
    <col min="12804" max="12804" width="20.85546875" style="3" customWidth="1"/>
    <col min="12805" max="12805" width="21.42578125" style="3" customWidth="1"/>
    <col min="12806" max="12806" width="21.28515625" style="3" customWidth="1"/>
    <col min="12807" max="12807" width="20.85546875" style="3" customWidth="1"/>
    <col min="12808" max="12808" width="21" style="3" customWidth="1"/>
    <col min="12809" max="12810" width="20.85546875" style="3" customWidth="1"/>
    <col min="12811" max="12811" width="21.5703125" style="3" customWidth="1"/>
    <col min="12812" max="12828" width="20.85546875" style="3" customWidth="1"/>
    <col min="12829" max="12829" width="21.5703125" style="3" customWidth="1"/>
    <col min="12830" max="12830" width="6.5703125" style="3" customWidth="1"/>
    <col min="12831" max="12831" width="17" style="3" customWidth="1"/>
    <col min="12832" max="12832" width="23.42578125" style="3" customWidth="1"/>
    <col min="12833" max="12833" width="5.140625" style="3" customWidth="1"/>
    <col min="12834" max="12834" width="24" style="3" customWidth="1"/>
    <col min="12835" max="12835" width="20.28515625" style="3" customWidth="1"/>
    <col min="12836" max="12836" width="18.140625" style="3" customWidth="1"/>
    <col min="12837" max="12837" width="18.85546875" style="3" bestFit="1" customWidth="1"/>
    <col min="12838" max="12839" width="18" style="3" bestFit="1" customWidth="1"/>
    <col min="12840" max="12840" width="16.28515625" style="3" customWidth="1"/>
    <col min="12841" max="13044" width="9.140625" style="3"/>
    <col min="13045" max="13045" width="23.42578125" style="3" customWidth="1"/>
    <col min="13046" max="13046" width="63.140625" style="3" customWidth="1"/>
    <col min="13047" max="13047" width="20.85546875" style="3" customWidth="1"/>
    <col min="13048" max="13048" width="10.42578125" style="3" customWidth="1"/>
    <col min="13049" max="13049" width="21" style="3" customWidth="1"/>
    <col min="13050" max="13057" width="19.85546875" style="3" customWidth="1"/>
    <col min="13058" max="13058" width="20.85546875" style="3" customWidth="1"/>
    <col min="13059" max="13059" width="21.28515625" style="3" customWidth="1"/>
    <col min="13060" max="13060" width="20.85546875" style="3" customWidth="1"/>
    <col min="13061" max="13061" width="21.42578125" style="3" customWidth="1"/>
    <col min="13062" max="13062" width="21.28515625" style="3" customWidth="1"/>
    <col min="13063" max="13063" width="20.85546875" style="3" customWidth="1"/>
    <col min="13064" max="13064" width="21" style="3" customWidth="1"/>
    <col min="13065" max="13066" width="20.85546875" style="3" customWidth="1"/>
    <col min="13067" max="13067" width="21.5703125" style="3" customWidth="1"/>
    <col min="13068" max="13084" width="20.85546875" style="3" customWidth="1"/>
    <col min="13085" max="13085" width="21.5703125" style="3" customWidth="1"/>
    <col min="13086" max="13086" width="6.5703125" style="3" customWidth="1"/>
    <col min="13087" max="13087" width="17" style="3" customWidth="1"/>
    <col min="13088" max="13088" width="23.42578125" style="3" customWidth="1"/>
    <col min="13089" max="13089" width="5.140625" style="3" customWidth="1"/>
    <col min="13090" max="13090" width="24" style="3" customWidth="1"/>
    <col min="13091" max="13091" width="20.28515625" style="3" customWidth="1"/>
    <col min="13092" max="13092" width="18.140625" style="3" customWidth="1"/>
    <col min="13093" max="13093" width="18.85546875" style="3" bestFit="1" customWidth="1"/>
    <col min="13094" max="13095" width="18" style="3" bestFit="1" customWidth="1"/>
    <col min="13096" max="13096" width="16.28515625" style="3" customWidth="1"/>
    <col min="13097" max="13300" width="9.140625" style="3"/>
    <col min="13301" max="13301" width="23.42578125" style="3" customWidth="1"/>
    <col min="13302" max="13302" width="63.140625" style="3" customWidth="1"/>
    <col min="13303" max="13303" width="20.85546875" style="3" customWidth="1"/>
    <col min="13304" max="13304" width="10.42578125" style="3" customWidth="1"/>
    <col min="13305" max="13305" width="21" style="3" customWidth="1"/>
    <col min="13306" max="13313" width="19.85546875" style="3" customWidth="1"/>
    <col min="13314" max="13314" width="20.85546875" style="3" customWidth="1"/>
    <col min="13315" max="13315" width="21.28515625" style="3" customWidth="1"/>
    <col min="13316" max="13316" width="20.85546875" style="3" customWidth="1"/>
    <col min="13317" max="13317" width="21.42578125" style="3" customWidth="1"/>
    <col min="13318" max="13318" width="21.28515625" style="3" customWidth="1"/>
    <col min="13319" max="13319" width="20.85546875" style="3" customWidth="1"/>
    <col min="13320" max="13320" width="21" style="3" customWidth="1"/>
    <col min="13321" max="13322" width="20.85546875" style="3" customWidth="1"/>
    <col min="13323" max="13323" width="21.5703125" style="3" customWidth="1"/>
    <col min="13324" max="13340" width="20.85546875" style="3" customWidth="1"/>
    <col min="13341" max="13341" width="21.5703125" style="3" customWidth="1"/>
    <col min="13342" max="13342" width="6.5703125" style="3" customWidth="1"/>
    <col min="13343" max="13343" width="17" style="3" customWidth="1"/>
    <col min="13344" max="13344" width="23.42578125" style="3" customWidth="1"/>
    <col min="13345" max="13345" width="5.140625" style="3" customWidth="1"/>
    <col min="13346" max="13346" width="24" style="3" customWidth="1"/>
    <col min="13347" max="13347" width="20.28515625" style="3" customWidth="1"/>
    <col min="13348" max="13348" width="18.140625" style="3" customWidth="1"/>
    <col min="13349" max="13349" width="18.85546875" style="3" bestFit="1" customWidth="1"/>
    <col min="13350" max="13351" width="18" style="3" bestFit="1" customWidth="1"/>
    <col min="13352" max="13352" width="16.28515625" style="3" customWidth="1"/>
    <col min="13353" max="13556" width="9.140625" style="3"/>
    <col min="13557" max="13557" width="23.42578125" style="3" customWidth="1"/>
    <col min="13558" max="13558" width="63.140625" style="3" customWidth="1"/>
    <col min="13559" max="13559" width="20.85546875" style="3" customWidth="1"/>
    <col min="13560" max="13560" width="10.42578125" style="3" customWidth="1"/>
    <col min="13561" max="13561" width="21" style="3" customWidth="1"/>
    <col min="13562" max="13569" width="19.85546875" style="3" customWidth="1"/>
    <col min="13570" max="13570" width="20.85546875" style="3" customWidth="1"/>
    <col min="13571" max="13571" width="21.28515625" style="3" customWidth="1"/>
    <col min="13572" max="13572" width="20.85546875" style="3" customWidth="1"/>
    <col min="13573" max="13573" width="21.42578125" style="3" customWidth="1"/>
    <col min="13574" max="13574" width="21.28515625" style="3" customWidth="1"/>
    <col min="13575" max="13575" width="20.85546875" style="3" customWidth="1"/>
    <col min="13576" max="13576" width="21" style="3" customWidth="1"/>
    <col min="13577" max="13578" width="20.85546875" style="3" customWidth="1"/>
    <col min="13579" max="13579" width="21.5703125" style="3" customWidth="1"/>
    <col min="13580" max="13596" width="20.85546875" style="3" customWidth="1"/>
    <col min="13597" max="13597" width="21.5703125" style="3" customWidth="1"/>
    <col min="13598" max="13598" width="6.5703125" style="3" customWidth="1"/>
    <col min="13599" max="13599" width="17" style="3" customWidth="1"/>
    <col min="13600" max="13600" width="23.42578125" style="3" customWidth="1"/>
    <col min="13601" max="13601" width="5.140625" style="3" customWidth="1"/>
    <col min="13602" max="13602" width="24" style="3" customWidth="1"/>
    <col min="13603" max="13603" width="20.28515625" style="3" customWidth="1"/>
    <col min="13604" max="13604" width="18.140625" style="3" customWidth="1"/>
    <col min="13605" max="13605" width="18.85546875" style="3" bestFit="1" customWidth="1"/>
    <col min="13606" max="13607" width="18" style="3" bestFit="1" customWidth="1"/>
    <col min="13608" max="13608" width="16.28515625" style="3" customWidth="1"/>
    <col min="13609" max="13812" width="9.140625" style="3"/>
    <col min="13813" max="13813" width="23.42578125" style="3" customWidth="1"/>
    <col min="13814" max="13814" width="63.140625" style="3" customWidth="1"/>
    <col min="13815" max="13815" width="20.85546875" style="3" customWidth="1"/>
    <col min="13816" max="13816" width="10.42578125" style="3" customWidth="1"/>
    <col min="13817" max="13817" width="21" style="3" customWidth="1"/>
    <col min="13818" max="13825" width="19.85546875" style="3" customWidth="1"/>
    <col min="13826" max="13826" width="20.85546875" style="3" customWidth="1"/>
    <col min="13827" max="13827" width="21.28515625" style="3" customWidth="1"/>
    <col min="13828" max="13828" width="20.85546875" style="3" customWidth="1"/>
    <col min="13829" max="13829" width="21.42578125" style="3" customWidth="1"/>
    <col min="13830" max="13830" width="21.28515625" style="3" customWidth="1"/>
    <col min="13831" max="13831" width="20.85546875" style="3" customWidth="1"/>
    <col min="13832" max="13832" width="21" style="3" customWidth="1"/>
    <col min="13833" max="13834" width="20.85546875" style="3" customWidth="1"/>
    <col min="13835" max="13835" width="21.5703125" style="3" customWidth="1"/>
    <col min="13836" max="13852" width="20.85546875" style="3" customWidth="1"/>
    <col min="13853" max="13853" width="21.5703125" style="3" customWidth="1"/>
    <col min="13854" max="13854" width="6.5703125" style="3" customWidth="1"/>
    <col min="13855" max="13855" width="17" style="3" customWidth="1"/>
    <col min="13856" max="13856" width="23.42578125" style="3" customWidth="1"/>
    <col min="13857" max="13857" width="5.140625" style="3" customWidth="1"/>
    <col min="13858" max="13858" width="24" style="3" customWidth="1"/>
    <col min="13859" max="13859" width="20.28515625" style="3" customWidth="1"/>
    <col min="13860" max="13860" width="18.140625" style="3" customWidth="1"/>
    <col min="13861" max="13861" width="18.85546875" style="3" bestFit="1" customWidth="1"/>
    <col min="13862" max="13863" width="18" style="3" bestFit="1" customWidth="1"/>
    <col min="13864" max="13864" width="16.28515625" style="3" customWidth="1"/>
    <col min="13865" max="14068" width="9.140625" style="3"/>
    <col min="14069" max="14069" width="23.42578125" style="3" customWidth="1"/>
    <col min="14070" max="14070" width="63.140625" style="3" customWidth="1"/>
    <col min="14071" max="14071" width="20.85546875" style="3" customWidth="1"/>
    <col min="14072" max="14072" width="10.42578125" style="3" customWidth="1"/>
    <col min="14073" max="14073" width="21" style="3" customWidth="1"/>
    <col min="14074" max="14081" width="19.85546875" style="3" customWidth="1"/>
    <col min="14082" max="14082" width="20.85546875" style="3" customWidth="1"/>
    <col min="14083" max="14083" width="21.28515625" style="3" customWidth="1"/>
    <col min="14084" max="14084" width="20.85546875" style="3" customWidth="1"/>
    <col min="14085" max="14085" width="21.42578125" style="3" customWidth="1"/>
    <col min="14086" max="14086" width="21.28515625" style="3" customWidth="1"/>
    <col min="14087" max="14087" width="20.85546875" style="3" customWidth="1"/>
    <col min="14088" max="14088" width="21" style="3" customWidth="1"/>
    <col min="14089" max="14090" width="20.85546875" style="3" customWidth="1"/>
    <col min="14091" max="14091" width="21.5703125" style="3" customWidth="1"/>
    <col min="14092" max="14108" width="20.85546875" style="3" customWidth="1"/>
    <col min="14109" max="14109" width="21.5703125" style="3" customWidth="1"/>
    <col min="14110" max="14110" width="6.5703125" style="3" customWidth="1"/>
    <col min="14111" max="14111" width="17" style="3" customWidth="1"/>
    <col min="14112" max="14112" width="23.42578125" style="3" customWidth="1"/>
    <col min="14113" max="14113" width="5.140625" style="3" customWidth="1"/>
    <col min="14114" max="14114" width="24" style="3" customWidth="1"/>
    <col min="14115" max="14115" width="20.28515625" style="3" customWidth="1"/>
    <col min="14116" max="14116" width="18.140625" style="3" customWidth="1"/>
    <col min="14117" max="14117" width="18.85546875" style="3" bestFit="1" customWidth="1"/>
    <col min="14118" max="14119" width="18" style="3" bestFit="1" customWidth="1"/>
    <col min="14120" max="14120" width="16.28515625" style="3" customWidth="1"/>
    <col min="14121" max="14324" width="9.140625" style="3"/>
    <col min="14325" max="14325" width="23.42578125" style="3" customWidth="1"/>
    <col min="14326" max="14326" width="63.140625" style="3" customWidth="1"/>
    <col min="14327" max="14327" width="20.85546875" style="3" customWidth="1"/>
    <col min="14328" max="14328" width="10.42578125" style="3" customWidth="1"/>
    <col min="14329" max="14329" width="21" style="3" customWidth="1"/>
    <col min="14330" max="14337" width="19.85546875" style="3" customWidth="1"/>
    <col min="14338" max="14338" width="20.85546875" style="3" customWidth="1"/>
    <col min="14339" max="14339" width="21.28515625" style="3" customWidth="1"/>
    <col min="14340" max="14340" width="20.85546875" style="3" customWidth="1"/>
    <col min="14341" max="14341" width="21.42578125" style="3" customWidth="1"/>
    <col min="14342" max="14342" width="21.28515625" style="3" customWidth="1"/>
    <col min="14343" max="14343" width="20.85546875" style="3" customWidth="1"/>
    <col min="14344" max="14344" width="21" style="3" customWidth="1"/>
    <col min="14345" max="14346" width="20.85546875" style="3" customWidth="1"/>
    <col min="14347" max="14347" width="21.5703125" style="3" customWidth="1"/>
    <col min="14348" max="14364" width="20.85546875" style="3" customWidth="1"/>
    <col min="14365" max="14365" width="21.5703125" style="3" customWidth="1"/>
    <col min="14366" max="14366" width="6.5703125" style="3" customWidth="1"/>
    <col min="14367" max="14367" width="17" style="3" customWidth="1"/>
    <col min="14368" max="14368" width="23.42578125" style="3" customWidth="1"/>
    <col min="14369" max="14369" width="5.140625" style="3" customWidth="1"/>
    <col min="14370" max="14370" width="24" style="3" customWidth="1"/>
    <col min="14371" max="14371" width="20.28515625" style="3" customWidth="1"/>
    <col min="14372" max="14372" width="18.140625" style="3" customWidth="1"/>
    <col min="14373" max="14373" width="18.85546875" style="3" bestFit="1" customWidth="1"/>
    <col min="14374" max="14375" width="18" style="3" bestFit="1" customWidth="1"/>
    <col min="14376" max="14376" width="16.28515625" style="3" customWidth="1"/>
    <col min="14377" max="14580" width="9.140625" style="3"/>
    <col min="14581" max="14581" width="23.42578125" style="3" customWidth="1"/>
    <col min="14582" max="14582" width="63.140625" style="3" customWidth="1"/>
    <col min="14583" max="14583" width="20.85546875" style="3" customWidth="1"/>
    <col min="14584" max="14584" width="10.42578125" style="3" customWidth="1"/>
    <col min="14585" max="14585" width="21" style="3" customWidth="1"/>
    <col min="14586" max="14593" width="19.85546875" style="3" customWidth="1"/>
    <col min="14594" max="14594" width="20.85546875" style="3" customWidth="1"/>
    <col min="14595" max="14595" width="21.28515625" style="3" customWidth="1"/>
    <col min="14596" max="14596" width="20.85546875" style="3" customWidth="1"/>
    <col min="14597" max="14597" width="21.42578125" style="3" customWidth="1"/>
    <col min="14598" max="14598" width="21.28515625" style="3" customWidth="1"/>
    <col min="14599" max="14599" width="20.85546875" style="3" customWidth="1"/>
    <col min="14600" max="14600" width="21" style="3" customWidth="1"/>
    <col min="14601" max="14602" width="20.85546875" style="3" customWidth="1"/>
    <col min="14603" max="14603" width="21.5703125" style="3" customWidth="1"/>
    <col min="14604" max="14620" width="20.85546875" style="3" customWidth="1"/>
    <col min="14621" max="14621" width="21.5703125" style="3" customWidth="1"/>
    <col min="14622" max="14622" width="6.5703125" style="3" customWidth="1"/>
    <col min="14623" max="14623" width="17" style="3" customWidth="1"/>
    <col min="14624" max="14624" width="23.42578125" style="3" customWidth="1"/>
    <col min="14625" max="14625" width="5.140625" style="3" customWidth="1"/>
    <col min="14626" max="14626" width="24" style="3" customWidth="1"/>
    <col min="14627" max="14627" width="20.28515625" style="3" customWidth="1"/>
    <col min="14628" max="14628" width="18.140625" style="3" customWidth="1"/>
    <col min="14629" max="14629" width="18.85546875" style="3" bestFit="1" customWidth="1"/>
    <col min="14630" max="14631" width="18" style="3" bestFit="1" customWidth="1"/>
    <col min="14632" max="14632" width="16.28515625" style="3" customWidth="1"/>
    <col min="14633" max="14836" width="9.140625" style="3"/>
    <col min="14837" max="14837" width="23.42578125" style="3" customWidth="1"/>
    <col min="14838" max="14838" width="63.140625" style="3" customWidth="1"/>
    <col min="14839" max="14839" width="20.85546875" style="3" customWidth="1"/>
    <col min="14840" max="14840" width="10.42578125" style="3" customWidth="1"/>
    <col min="14841" max="14841" width="21" style="3" customWidth="1"/>
    <col min="14842" max="14849" width="19.85546875" style="3" customWidth="1"/>
    <col min="14850" max="14850" width="20.85546875" style="3" customWidth="1"/>
    <col min="14851" max="14851" width="21.28515625" style="3" customWidth="1"/>
    <col min="14852" max="14852" width="20.85546875" style="3" customWidth="1"/>
    <col min="14853" max="14853" width="21.42578125" style="3" customWidth="1"/>
    <col min="14854" max="14854" width="21.28515625" style="3" customWidth="1"/>
    <col min="14855" max="14855" width="20.85546875" style="3" customWidth="1"/>
    <col min="14856" max="14856" width="21" style="3" customWidth="1"/>
    <col min="14857" max="14858" width="20.85546875" style="3" customWidth="1"/>
    <col min="14859" max="14859" width="21.5703125" style="3" customWidth="1"/>
    <col min="14860" max="14876" width="20.85546875" style="3" customWidth="1"/>
    <col min="14877" max="14877" width="21.5703125" style="3" customWidth="1"/>
    <col min="14878" max="14878" width="6.5703125" style="3" customWidth="1"/>
    <col min="14879" max="14879" width="17" style="3" customWidth="1"/>
    <col min="14880" max="14880" width="23.42578125" style="3" customWidth="1"/>
    <col min="14881" max="14881" width="5.140625" style="3" customWidth="1"/>
    <col min="14882" max="14882" width="24" style="3" customWidth="1"/>
    <col min="14883" max="14883" width="20.28515625" style="3" customWidth="1"/>
    <col min="14884" max="14884" width="18.140625" style="3" customWidth="1"/>
    <col min="14885" max="14885" width="18.85546875" style="3" bestFit="1" customWidth="1"/>
    <col min="14886" max="14887" width="18" style="3" bestFit="1" customWidth="1"/>
    <col min="14888" max="14888" width="16.28515625" style="3" customWidth="1"/>
    <col min="14889" max="15092" width="9.140625" style="3"/>
    <col min="15093" max="15093" width="23.42578125" style="3" customWidth="1"/>
    <col min="15094" max="15094" width="63.140625" style="3" customWidth="1"/>
    <col min="15095" max="15095" width="20.85546875" style="3" customWidth="1"/>
    <col min="15096" max="15096" width="10.42578125" style="3" customWidth="1"/>
    <col min="15097" max="15097" width="21" style="3" customWidth="1"/>
    <col min="15098" max="15105" width="19.85546875" style="3" customWidth="1"/>
    <col min="15106" max="15106" width="20.85546875" style="3" customWidth="1"/>
    <col min="15107" max="15107" width="21.28515625" style="3" customWidth="1"/>
    <col min="15108" max="15108" width="20.85546875" style="3" customWidth="1"/>
    <col min="15109" max="15109" width="21.42578125" style="3" customWidth="1"/>
    <col min="15110" max="15110" width="21.28515625" style="3" customWidth="1"/>
    <col min="15111" max="15111" width="20.85546875" style="3" customWidth="1"/>
    <col min="15112" max="15112" width="21" style="3" customWidth="1"/>
    <col min="15113" max="15114" width="20.85546875" style="3" customWidth="1"/>
    <col min="15115" max="15115" width="21.5703125" style="3" customWidth="1"/>
    <col min="15116" max="15132" width="20.85546875" style="3" customWidth="1"/>
    <col min="15133" max="15133" width="21.5703125" style="3" customWidth="1"/>
    <col min="15134" max="15134" width="6.5703125" style="3" customWidth="1"/>
    <col min="15135" max="15135" width="17" style="3" customWidth="1"/>
    <col min="15136" max="15136" width="23.42578125" style="3" customWidth="1"/>
    <col min="15137" max="15137" width="5.140625" style="3" customWidth="1"/>
    <col min="15138" max="15138" width="24" style="3" customWidth="1"/>
    <col min="15139" max="15139" width="20.28515625" style="3" customWidth="1"/>
    <col min="15140" max="15140" width="18.140625" style="3" customWidth="1"/>
    <col min="15141" max="15141" width="18.85546875" style="3" bestFit="1" customWidth="1"/>
    <col min="15142" max="15143" width="18" style="3" bestFit="1" customWidth="1"/>
    <col min="15144" max="15144" width="16.28515625" style="3" customWidth="1"/>
    <col min="15145" max="15348" width="9.140625" style="3"/>
    <col min="15349" max="15349" width="23.42578125" style="3" customWidth="1"/>
    <col min="15350" max="15350" width="63.140625" style="3" customWidth="1"/>
    <col min="15351" max="15351" width="20.85546875" style="3" customWidth="1"/>
    <col min="15352" max="15352" width="10.42578125" style="3" customWidth="1"/>
    <col min="15353" max="15353" width="21" style="3" customWidth="1"/>
    <col min="15354" max="15361" width="19.85546875" style="3" customWidth="1"/>
    <col min="15362" max="15362" width="20.85546875" style="3" customWidth="1"/>
    <col min="15363" max="15363" width="21.28515625" style="3" customWidth="1"/>
    <col min="15364" max="15364" width="20.85546875" style="3" customWidth="1"/>
    <col min="15365" max="15365" width="21.42578125" style="3" customWidth="1"/>
    <col min="15366" max="15366" width="21.28515625" style="3" customWidth="1"/>
    <col min="15367" max="15367" width="20.85546875" style="3" customWidth="1"/>
    <col min="15368" max="15368" width="21" style="3" customWidth="1"/>
    <col min="15369" max="15370" width="20.85546875" style="3" customWidth="1"/>
    <col min="15371" max="15371" width="21.5703125" style="3" customWidth="1"/>
    <col min="15372" max="15388" width="20.85546875" style="3" customWidth="1"/>
    <col min="15389" max="15389" width="21.5703125" style="3" customWidth="1"/>
    <col min="15390" max="15390" width="6.5703125" style="3" customWidth="1"/>
    <col min="15391" max="15391" width="17" style="3" customWidth="1"/>
    <col min="15392" max="15392" width="23.42578125" style="3" customWidth="1"/>
    <col min="15393" max="15393" width="5.140625" style="3" customWidth="1"/>
    <col min="15394" max="15394" width="24" style="3" customWidth="1"/>
    <col min="15395" max="15395" width="20.28515625" style="3" customWidth="1"/>
    <col min="15396" max="15396" width="18.140625" style="3" customWidth="1"/>
    <col min="15397" max="15397" width="18.85546875" style="3" bestFit="1" customWidth="1"/>
    <col min="15398" max="15399" width="18" style="3" bestFit="1" customWidth="1"/>
    <col min="15400" max="15400" width="16.28515625" style="3" customWidth="1"/>
    <col min="15401" max="15604" width="9.140625" style="3"/>
    <col min="15605" max="15605" width="23.42578125" style="3" customWidth="1"/>
    <col min="15606" max="15606" width="63.140625" style="3" customWidth="1"/>
    <col min="15607" max="15607" width="20.85546875" style="3" customWidth="1"/>
    <col min="15608" max="15608" width="10.42578125" style="3" customWidth="1"/>
    <col min="15609" max="15609" width="21" style="3" customWidth="1"/>
    <col min="15610" max="15617" width="19.85546875" style="3" customWidth="1"/>
    <col min="15618" max="15618" width="20.85546875" style="3" customWidth="1"/>
    <col min="15619" max="15619" width="21.28515625" style="3" customWidth="1"/>
    <col min="15620" max="15620" width="20.85546875" style="3" customWidth="1"/>
    <col min="15621" max="15621" width="21.42578125" style="3" customWidth="1"/>
    <col min="15622" max="15622" width="21.28515625" style="3" customWidth="1"/>
    <col min="15623" max="15623" width="20.85546875" style="3" customWidth="1"/>
    <col min="15624" max="15624" width="21" style="3" customWidth="1"/>
    <col min="15625" max="15626" width="20.85546875" style="3" customWidth="1"/>
    <col min="15627" max="15627" width="21.5703125" style="3" customWidth="1"/>
    <col min="15628" max="15644" width="20.85546875" style="3" customWidth="1"/>
    <col min="15645" max="15645" width="21.5703125" style="3" customWidth="1"/>
    <col min="15646" max="15646" width="6.5703125" style="3" customWidth="1"/>
    <col min="15647" max="15647" width="17" style="3" customWidth="1"/>
    <col min="15648" max="15648" width="23.42578125" style="3" customWidth="1"/>
    <col min="15649" max="15649" width="5.140625" style="3" customWidth="1"/>
    <col min="15650" max="15650" width="24" style="3" customWidth="1"/>
    <col min="15651" max="15651" width="20.28515625" style="3" customWidth="1"/>
    <col min="15652" max="15652" width="18.140625" style="3" customWidth="1"/>
    <col min="15653" max="15653" width="18.85546875" style="3" bestFit="1" customWidth="1"/>
    <col min="15654" max="15655" width="18" style="3" bestFit="1" customWidth="1"/>
    <col min="15656" max="15656" width="16.28515625" style="3" customWidth="1"/>
    <col min="15657" max="15860" width="9.140625" style="3"/>
    <col min="15861" max="15861" width="23.42578125" style="3" customWidth="1"/>
    <col min="15862" max="15862" width="63.140625" style="3" customWidth="1"/>
    <col min="15863" max="15863" width="20.85546875" style="3" customWidth="1"/>
    <col min="15864" max="15864" width="10.42578125" style="3" customWidth="1"/>
    <col min="15865" max="15865" width="21" style="3" customWidth="1"/>
    <col min="15866" max="15873" width="19.85546875" style="3" customWidth="1"/>
    <col min="15874" max="15874" width="20.85546875" style="3" customWidth="1"/>
    <col min="15875" max="15875" width="21.28515625" style="3" customWidth="1"/>
    <col min="15876" max="15876" width="20.85546875" style="3" customWidth="1"/>
    <col min="15877" max="15877" width="21.42578125" style="3" customWidth="1"/>
    <col min="15878" max="15878" width="21.28515625" style="3" customWidth="1"/>
    <col min="15879" max="15879" width="20.85546875" style="3" customWidth="1"/>
    <col min="15880" max="15880" width="21" style="3" customWidth="1"/>
    <col min="15881" max="15882" width="20.85546875" style="3" customWidth="1"/>
    <col min="15883" max="15883" width="21.5703125" style="3" customWidth="1"/>
    <col min="15884" max="15900" width="20.85546875" style="3" customWidth="1"/>
    <col min="15901" max="15901" width="21.5703125" style="3" customWidth="1"/>
    <col min="15902" max="15902" width="6.5703125" style="3" customWidth="1"/>
    <col min="15903" max="15903" width="17" style="3" customWidth="1"/>
    <col min="15904" max="15904" width="23.42578125" style="3" customWidth="1"/>
    <col min="15905" max="15905" width="5.140625" style="3" customWidth="1"/>
    <col min="15906" max="15906" width="24" style="3" customWidth="1"/>
    <col min="15907" max="15907" width="20.28515625" style="3" customWidth="1"/>
    <col min="15908" max="15908" width="18.140625" style="3" customWidth="1"/>
    <col min="15909" max="15909" width="18.85546875" style="3" bestFit="1" customWidth="1"/>
    <col min="15910" max="15911" width="18" style="3" bestFit="1" customWidth="1"/>
    <col min="15912" max="15912" width="16.28515625" style="3" customWidth="1"/>
    <col min="15913" max="16116" width="9.140625" style="3"/>
    <col min="16117" max="16117" width="23.42578125" style="3" customWidth="1"/>
    <col min="16118" max="16118" width="63.140625" style="3" customWidth="1"/>
    <col min="16119" max="16119" width="20.85546875" style="3" customWidth="1"/>
    <col min="16120" max="16120" width="10.42578125" style="3" customWidth="1"/>
    <col min="16121" max="16121" width="21" style="3" customWidth="1"/>
    <col min="16122" max="16129" width="19.85546875" style="3" customWidth="1"/>
    <col min="16130" max="16130" width="20.85546875" style="3" customWidth="1"/>
    <col min="16131" max="16131" width="21.28515625" style="3" customWidth="1"/>
    <col min="16132" max="16132" width="20.85546875" style="3" customWidth="1"/>
    <col min="16133" max="16133" width="21.42578125" style="3" customWidth="1"/>
    <col min="16134" max="16134" width="21.28515625" style="3" customWidth="1"/>
    <col min="16135" max="16135" width="20.85546875" style="3" customWidth="1"/>
    <col min="16136" max="16136" width="21" style="3" customWidth="1"/>
    <col min="16137" max="16138" width="20.85546875" style="3" customWidth="1"/>
    <col min="16139" max="16139" width="21.5703125" style="3" customWidth="1"/>
    <col min="16140" max="16156" width="20.85546875" style="3" customWidth="1"/>
    <col min="16157" max="16157" width="21.5703125" style="3" customWidth="1"/>
    <col min="16158" max="16158" width="6.5703125" style="3" customWidth="1"/>
    <col min="16159" max="16159" width="17" style="3" customWidth="1"/>
    <col min="16160" max="16160" width="23.42578125" style="3" customWidth="1"/>
    <col min="16161" max="16161" width="5.140625" style="3" customWidth="1"/>
    <col min="16162" max="16162" width="24" style="3" customWidth="1"/>
    <col min="16163" max="16163" width="20.28515625" style="3" customWidth="1"/>
    <col min="16164" max="16164" width="18.140625" style="3" customWidth="1"/>
    <col min="16165" max="16165" width="18.85546875" style="3" bestFit="1" customWidth="1"/>
    <col min="16166" max="16167" width="18" style="3" bestFit="1" customWidth="1"/>
    <col min="16168" max="16168" width="16.28515625" style="3" customWidth="1"/>
    <col min="16169" max="16384" width="9.140625" style="3"/>
  </cols>
  <sheetData>
    <row r="1" spans="1:37" s="7" customFormat="1" ht="24.95" customHeight="1" x14ac:dyDescent="0.25">
      <c r="A1" s="170"/>
      <c r="B1" s="172"/>
      <c r="C1" s="172"/>
      <c r="D1" s="172"/>
      <c r="E1" s="172" t="s">
        <v>548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34"/>
    </row>
    <row r="2" spans="1:37" s="7" customFormat="1" ht="24.95" customHeight="1" x14ac:dyDescent="0.25">
      <c r="A2" s="170"/>
      <c r="B2" s="172"/>
      <c r="C2" s="172"/>
      <c r="D2" s="172"/>
      <c r="E2" s="168" t="str">
        <f>planilha!B2</f>
        <v>Obras civis, fornecimento e adequação dos elevadores - Hospital e Maternidade de Interlagos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 t="str">
        <f>E2</f>
        <v>Obras civis, fornecimento e adequação dos elevadores - Hospital e Maternidade de Interlagos</v>
      </c>
      <c r="Y2" s="169"/>
      <c r="Z2" s="169"/>
      <c r="AA2" s="169"/>
      <c r="AB2" s="169"/>
      <c r="AC2" s="135"/>
    </row>
    <row r="3" spans="1:37" s="7" customFormat="1" ht="24.95" customHeight="1" x14ac:dyDescent="0.25">
      <c r="A3" s="170"/>
      <c r="B3" s="172"/>
      <c r="C3" s="172"/>
      <c r="D3" s="172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9"/>
      <c r="Y3" s="169"/>
      <c r="Z3" s="169"/>
      <c r="AA3" s="169"/>
      <c r="AB3" s="169"/>
      <c r="AC3" s="135"/>
    </row>
    <row r="4" spans="1:37" s="7" customFormat="1" ht="29.25" customHeight="1" thickBot="1" x14ac:dyDescent="0.3">
      <c r="A4" s="171"/>
      <c r="B4" s="173"/>
      <c r="C4" s="173"/>
      <c r="D4" s="173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7"/>
    </row>
    <row r="5" spans="1:37" s="7" customFormat="1" ht="24.95" customHeight="1" x14ac:dyDescent="0.25">
      <c r="A5" s="162" t="s">
        <v>358</v>
      </c>
      <c r="B5" s="162" t="s">
        <v>359</v>
      </c>
      <c r="C5" s="164" t="s">
        <v>360</v>
      </c>
      <c r="D5" s="162"/>
      <c r="E5" s="8" t="s">
        <v>363</v>
      </c>
      <c r="F5" s="8" t="s">
        <v>364</v>
      </c>
      <c r="G5" s="8" t="s">
        <v>365</v>
      </c>
      <c r="H5" s="8" t="s">
        <v>366</v>
      </c>
      <c r="I5" s="8" t="s">
        <v>367</v>
      </c>
      <c r="J5" s="8" t="s">
        <v>368</v>
      </c>
      <c r="K5" s="8" t="s">
        <v>369</v>
      </c>
      <c r="L5" s="8" t="s">
        <v>370</v>
      </c>
      <c r="M5" s="8" t="s">
        <v>371</v>
      </c>
      <c r="N5" s="8" t="s">
        <v>372</v>
      </c>
      <c r="O5" s="8" t="s">
        <v>373</v>
      </c>
      <c r="P5" s="8" t="s">
        <v>374</v>
      </c>
      <c r="Q5" s="8" t="s">
        <v>375</v>
      </c>
      <c r="R5" s="8" t="s">
        <v>376</v>
      </c>
      <c r="S5" s="8" t="s">
        <v>377</v>
      </c>
      <c r="T5" s="8" t="s">
        <v>378</v>
      </c>
      <c r="U5" s="8" t="s">
        <v>379</v>
      </c>
      <c r="V5" s="8" t="s">
        <v>380</v>
      </c>
      <c r="W5" s="8" t="s">
        <v>381</v>
      </c>
      <c r="X5" s="8" t="s">
        <v>382</v>
      </c>
      <c r="Y5" s="8" t="s">
        <v>383</v>
      </c>
      <c r="Z5" s="8" t="s">
        <v>384</v>
      </c>
      <c r="AA5" s="8" t="s">
        <v>385</v>
      </c>
      <c r="AB5" s="8" t="s">
        <v>386</v>
      </c>
      <c r="AC5" s="166" t="s">
        <v>357</v>
      </c>
      <c r="AF5" s="9"/>
      <c r="AG5" s="9"/>
      <c r="AH5" s="9"/>
    </row>
    <row r="6" spans="1:37" ht="24.95" customHeight="1" x14ac:dyDescent="0.25">
      <c r="A6" s="163"/>
      <c r="B6" s="163"/>
      <c r="C6" s="165"/>
      <c r="D6" s="163"/>
      <c r="E6" s="8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67"/>
      <c r="AF6" s="11"/>
      <c r="AG6" s="11"/>
      <c r="AH6" s="12"/>
      <c r="AI6" s="13"/>
      <c r="AK6" s="13"/>
    </row>
    <row r="7" spans="1:37" ht="24.95" customHeight="1" x14ac:dyDescent="0.25">
      <c r="A7" s="161" t="str">
        <f>RESUMO!A7</f>
        <v>1.0</v>
      </c>
      <c r="B7" s="149" t="str">
        <f>VLOOKUP(A7,RESUMO!$A:$D,2,FALSE)</f>
        <v>SERVIÇO TÉCNICO ESPECIALIZADO</v>
      </c>
      <c r="C7" s="151">
        <f>VLOOKUP(A7,RESUMO!$A:$D,3,FALSE)</f>
        <v>0</v>
      </c>
      <c r="D7" s="153" t="e">
        <f>C7/$C$59</f>
        <v>#DIV/0!</v>
      </c>
      <c r="E7" s="28">
        <f>E8*$C$7</f>
        <v>0</v>
      </c>
      <c r="F7" s="28">
        <f t="shared" ref="F7:H7" si="0">F8*$C$7</f>
        <v>0</v>
      </c>
      <c r="G7" s="28">
        <f t="shared" si="0"/>
        <v>0</v>
      </c>
      <c r="H7" s="28">
        <f t="shared" si="0"/>
        <v>0</v>
      </c>
      <c r="I7" s="28"/>
      <c r="J7" s="28"/>
      <c r="K7" s="28"/>
      <c r="L7" s="14"/>
      <c r="M7" s="14"/>
      <c r="N7" s="14"/>
      <c r="O7" s="14"/>
      <c r="P7" s="28">
        <f t="shared" ref="P7" si="1">P8*$C$7</f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6">
        <f t="shared" ref="AC7:AC38" si="2">SUM(E7:AB7)</f>
        <v>0</v>
      </c>
      <c r="AD7" s="5"/>
      <c r="AE7" s="5">
        <f t="shared" ref="AE7:AE44" si="3">+AC7-C7</f>
        <v>0</v>
      </c>
      <c r="AF7" s="17">
        <f>+C7-AC7</f>
        <v>0</v>
      </c>
      <c r="AG7" s="11"/>
      <c r="AH7" s="17"/>
      <c r="AI7" s="18"/>
      <c r="AJ7" s="18"/>
      <c r="AK7" s="6"/>
    </row>
    <row r="8" spans="1:37" ht="24.95" customHeight="1" x14ac:dyDescent="0.25">
      <c r="A8" s="148"/>
      <c r="B8" s="150"/>
      <c r="C8" s="152"/>
      <c r="D8" s="154"/>
      <c r="E8" s="19">
        <v>0.25</v>
      </c>
      <c r="F8" s="19">
        <v>0.25</v>
      </c>
      <c r="G8" s="19">
        <v>0.2</v>
      </c>
      <c r="H8" s="19">
        <v>0.2</v>
      </c>
      <c r="I8" s="19"/>
      <c r="J8" s="19"/>
      <c r="K8" s="19"/>
      <c r="L8" s="19"/>
      <c r="M8" s="19"/>
      <c r="N8" s="19"/>
      <c r="O8" s="19"/>
      <c r="P8" s="19">
        <v>0.1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1">
        <f t="shared" si="2"/>
        <v>0.99999999999999989</v>
      </c>
      <c r="AE8" s="5">
        <f t="shared" si="3"/>
        <v>0.99999999999999989</v>
      </c>
      <c r="AF8" s="22">
        <f>+AC8-C8</f>
        <v>0.99999999999999989</v>
      </c>
      <c r="AG8" s="11"/>
      <c r="AH8" s="17"/>
      <c r="AI8" s="18"/>
      <c r="AJ8" s="18"/>
    </row>
    <row r="9" spans="1:37" ht="24.95" customHeight="1" x14ac:dyDescent="0.25">
      <c r="A9" s="161" t="str">
        <f>RESUMO!A8</f>
        <v>2.0</v>
      </c>
      <c r="B9" s="149" t="str">
        <f>VLOOKUP(A9,RESUMO!$A:$D,2,FALSE)</f>
        <v>INÍCIO, APOIO DA OBRA</v>
      </c>
      <c r="C9" s="151">
        <f>VLOOKUP(A9,RESUMO!$A:$D,3,FALSE)</f>
        <v>0</v>
      </c>
      <c r="D9" s="153" t="e">
        <f>C9/$C$59</f>
        <v>#DIV/0!</v>
      </c>
      <c r="E9" s="14">
        <f>E10*$C$9</f>
        <v>0</v>
      </c>
      <c r="F9" s="14">
        <f t="shared" ref="F9:P9" si="4">F10*$C$9</f>
        <v>0</v>
      </c>
      <c r="G9" s="14">
        <f t="shared" si="4"/>
        <v>0</v>
      </c>
      <c r="H9" s="14">
        <f t="shared" si="4"/>
        <v>0</v>
      </c>
      <c r="I9" s="14">
        <f t="shared" si="4"/>
        <v>0</v>
      </c>
      <c r="J9" s="14">
        <f t="shared" si="4"/>
        <v>0</v>
      </c>
      <c r="K9" s="14">
        <f t="shared" si="4"/>
        <v>0</v>
      </c>
      <c r="L9" s="14">
        <f t="shared" si="4"/>
        <v>0</v>
      </c>
      <c r="M9" s="14">
        <f t="shared" si="4"/>
        <v>0</v>
      </c>
      <c r="N9" s="14">
        <f t="shared" si="4"/>
        <v>0</v>
      </c>
      <c r="O9" s="14">
        <f t="shared" si="4"/>
        <v>0</v>
      </c>
      <c r="P9" s="14">
        <f t="shared" si="4"/>
        <v>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>
        <f t="shared" si="2"/>
        <v>0</v>
      </c>
      <c r="AD9" s="5"/>
      <c r="AE9" s="23">
        <f t="shared" si="3"/>
        <v>0</v>
      </c>
      <c r="AF9" s="17">
        <f>+C9-AC9</f>
        <v>0</v>
      </c>
      <c r="AG9" s="11"/>
      <c r="AH9" s="14"/>
      <c r="AI9" s="18"/>
      <c r="AJ9" s="18"/>
      <c r="AK9" s="6"/>
    </row>
    <row r="10" spans="1:37" ht="24.95" customHeight="1" x14ac:dyDescent="0.25">
      <c r="A10" s="148"/>
      <c r="B10" s="150"/>
      <c r="C10" s="152"/>
      <c r="D10" s="154"/>
      <c r="E10" s="19">
        <v>0.45</v>
      </c>
      <c r="F10" s="19">
        <v>0.1</v>
      </c>
      <c r="G10" s="19">
        <v>0.1</v>
      </c>
      <c r="H10" s="19">
        <v>0.06</v>
      </c>
      <c r="I10" s="19"/>
      <c r="J10" s="19"/>
      <c r="K10" s="19"/>
      <c r="L10" s="19"/>
      <c r="M10" s="19"/>
      <c r="N10" s="19"/>
      <c r="O10" s="19"/>
      <c r="P10" s="19">
        <v>0.28999999999999998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1">
        <f t="shared" si="2"/>
        <v>1</v>
      </c>
      <c r="AE10" s="5">
        <f t="shared" si="3"/>
        <v>1</v>
      </c>
      <c r="AF10" s="24">
        <f>+AC10-C10</f>
        <v>1</v>
      </c>
      <c r="AG10" s="11"/>
      <c r="AH10" s="17"/>
      <c r="AI10" s="18"/>
      <c r="AJ10" s="18"/>
    </row>
    <row r="11" spans="1:37" ht="24.95" customHeight="1" x14ac:dyDescent="0.25">
      <c r="A11" s="161" t="str">
        <f>RESUMO!A9</f>
        <v>3.0</v>
      </c>
      <c r="B11" s="149" t="str">
        <f>VLOOKUP(A11,RESUMO!$A:$D,2,FALSE)</f>
        <v>DEMOLIÇÃO SEM REAPROVEITAMENTO</v>
      </c>
      <c r="C11" s="151">
        <f>VLOOKUP(A11,RESUMO!$A:$D,3,FALSE)</f>
        <v>0</v>
      </c>
      <c r="D11" s="153" t="e">
        <f>C11/$C$59</f>
        <v>#DIV/0!</v>
      </c>
      <c r="E11" s="14">
        <f>$C$11*E12</f>
        <v>0</v>
      </c>
      <c r="F11" s="14">
        <f t="shared" ref="F11:G11" si="5">$C$11*F12</f>
        <v>0</v>
      </c>
      <c r="G11" s="14">
        <f t="shared" si="5"/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6">
        <f t="shared" si="2"/>
        <v>0</v>
      </c>
      <c r="AD11" s="5"/>
      <c r="AE11" s="5">
        <f t="shared" si="3"/>
        <v>0</v>
      </c>
      <c r="AF11" s="17">
        <f>+C11-AC11</f>
        <v>0</v>
      </c>
      <c r="AG11" s="11"/>
      <c r="AH11" s="17"/>
      <c r="AI11" s="18"/>
      <c r="AJ11" s="18"/>
      <c r="AK11" s="6"/>
    </row>
    <row r="12" spans="1:37" ht="24.95" customHeight="1" x14ac:dyDescent="0.25">
      <c r="A12" s="148"/>
      <c r="B12" s="150"/>
      <c r="C12" s="152"/>
      <c r="D12" s="154"/>
      <c r="E12" s="19">
        <v>0.48</v>
      </c>
      <c r="F12" s="19">
        <v>0.26</v>
      </c>
      <c r="G12" s="19">
        <v>0.26</v>
      </c>
      <c r="H12" s="19"/>
      <c r="I12" s="19"/>
      <c r="J12" s="19"/>
      <c r="K12" s="19"/>
      <c r="L12" s="19"/>
      <c r="M12" s="19"/>
      <c r="N12" s="19"/>
      <c r="O12" s="19"/>
      <c r="P12" s="20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1">
        <f t="shared" si="2"/>
        <v>1</v>
      </c>
      <c r="AE12" s="5">
        <f t="shared" si="3"/>
        <v>1</v>
      </c>
      <c r="AF12" s="24">
        <f>+AC12-C12</f>
        <v>1</v>
      </c>
      <c r="AG12" s="11"/>
      <c r="AH12" s="17"/>
      <c r="AI12" s="18"/>
      <c r="AJ12" s="18"/>
    </row>
    <row r="13" spans="1:37" ht="24.95" customHeight="1" x14ac:dyDescent="0.25">
      <c r="A13" s="161" t="str">
        <f>RESUMO!A10</f>
        <v>4.0</v>
      </c>
      <c r="B13" s="149" t="str">
        <f>VLOOKUP(A13,RESUMO!$A:$D,2,FALSE)</f>
        <v>RETIRADA COM PROVÁVEL REAPROVEITAMENTO</v>
      </c>
      <c r="C13" s="151">
        <f>VLOOKUP(A13,RESUMO!$A:$D,3,FALSE)</f>
        <v>0</v>
      </c>
      <c r="D13" s="153" t="e">
        <f>C13/$C$59</f>
        <v>#DIV/0!</v>
      </c>
      <c r="E13" s="14">
        <f>$C$13*E14</f>
        <v>0</v>
      </c>
      <c r="F13" s="14">
        <f>$C$13*F14</f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5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6">
        <f t="shared" si="2"/>
        <v>0</v>
      </c>
      <c r="AD13" s="5"/>
      <c r="AE13" s="5">
        <f t="shared" si="3"/>
        <v>0</v>
      </c>
      <c r="AF13" s="17">
        <f>+C13-AC13</f>
        <v>0</v>
      </c>
      <c r="AG13" s="11"/>
      <c r="AH13" s="17"/>
      <c r="AI13" s="18"/>
      <c r="AJ13" s="18"/>
      <c r="AK13" s="6"/>
    </row>
    <row r="14" spans="1:37" ht="24.95" customHeight="1" x14ac:dyDescent="0.25">
      <c r="A14" s="148"/>
      <c r="B14" s="150"/>
      <c r="C14" s="152"/>
      <c r="D14" s="154"/>
      <c r="E14" s="19">
        <v>0.5</v>
      </c>
      <c r="F14" s="19">
        <v>0.5</v>
      </c>
      <c r="G14" s="19"/>
      <c r="H14" s="19"/>
      <c r="I14" s="19"/>
      <c r="J14" s="19"/>
      <c r="K14" s="19"/>
      <c r="L14" s="19"/>
      <c r="M14" s="19"/>
      <c r="N14" s="19"/>
      <c r="O14" s="19"/>
      <c r="P14" s="20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1">
        <f t="shared" si="2"/>
        <v>1</v>
      </c>
      <c r="AE14" s="5">
        <f t="shared" si="3"/>
        <v>1</v>
      </c>
      <c r="AF14" s="24">
        <f>+AC14-C14</f>
        <v>1</v>
      </c>
      <c r="AG14" s="11"/>
      <c r="AH14" s="17"/>
      <c r="AI14" s="18"/>
      <c r="AJ14" s="18"/>
    </row>
    <row r="15" spans="1:37" ht="24.95" customHeight="1" x14ac:dyDescent="0.25">
      <c r="A15" s="161" t="str">
        <f>RESUMO!A11</f>
        <v>5.0</v>
      </c>
      <c r="B15" s="149" t="str">
        <f>VLOOKUP(A15,RESUMO!$A:$D,2,FALSE)</f>
        <v>TRANSPORTE E ESCAVAÇÃO</v>
      </c>
      <c r="C15" s="151">
        <f>VLOOKUP(A15,RESUMO!$A:$D,3,FALSE)</f>
        <v>0</v>
      </c>
      <c r="D15" s="153" t="e">
        <f>C15/$C$59</f>
        <v>#DIV/0!</v>
      </c>
      <c r="E15" s="14">
        <f>E16*$C$15</f>
        <v>0</v>
      </c>
      <c r="F15" s="14">
        <f t="shared" ref="F15:H15" si="6">F16*$C$15</f>
        <v>0</v>
      </c>
      <c r="G15" s="14">
        <f t="shared" si="6"/>
        <v>0</v>
      </c>
      <c r="H15" s="14">
        <f t="shared" si="6"/>
        <v>0</v>
      </c>
      <c r="I15" s="14"/>
      <c r="J15" s="14"/>
      <c r="K15" s="14"/>
      <c r="L15" s="14"/>
      <c r="M15" s="14"/>
      <c r="N15" s="14"/>
      <c r="O15" s="14"/>
      <c r="P15" s="15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9">
        <f t="shared" si="2"/>
        <v>0</v>
      </c>
      <c r="AD15" s="5"/>
      <c r="AE15" s="5">
        <f t="shared" si="3"/>
        <v>0</v>
      </c>
      <c r="AF15" s="17">
        <f>+C15-AC15</f>
        <v>0</v>
      </c>
      <c r="AG15" s="11"/>
      <c r="AH15" s="17"/>
      <c r="AI15" s="18"/>
      <c r="AJ15" s="18"/>
      <c r="AK15" s="6"/>
    </row>
    <row r="16" spans="1:37" ht="24.95" customHeight="1" x14ac:dyDescent="0.25">
      <c r="A16" s="148"/>
      <c r="B16" s="150"/>
      <c r="C16" s="152"/>
      <c r="D16" s="154"/>
      <c r="E16" s="19">
        <v>0.4</v>
      </c>
      <c r="F16" s="19">
        <v>0.2</v>
      </c>
      <c r="G16" s="19">
        <v>0.2</v>
      </c>
      <c r="H16" s="19">
        <v>0.2</v>
      </c>
      <c r="I16" s="19"/>
      <c r="J16" s="19"/>
      <c r="K16" s="19"/>
      <c r="L16" s="19"/>
      <c r="M16" s="19"/>
      <c r="N16" s="19"/>
      <c r="O16" s="19"/>
      <c r="P16" s="20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1">
        <f t="shared" si="2"/>
        <v>1</v>
      </c>
      <c r="AE16" s="5">
        <f t="shared" si="3"/>
        <v>1</v>
      </c>
      <c r="AF16" s="24">
        <f>+AC16-C16</f>
        <v>1</v>
      </c>
      <c r="AG16" s="11"/>
      <c r="AH16" s="17"/>
      <c r="AI16" s="18"/>
      <c r="AJ16" s="18"/>
    </row>
    <row r="17" spans="1:39" ht="24.95" customHeight="1" x14ac:dyDescent="0.25">
      <c r="A17" s="161" t="str">
        <f>RESUMO!A12</f>
        <v>6.0</v>
      </c>
      <c r="B17" s="149" t="str">
        <f>VLOOKUP(A17,RESUMO!$A:$D,2,FALSE)</f>
        <v>FORMA</v>
      </c>
      <c r="C17" s="151">
        <f>VLOOKUP(A17,RESUMO!$A:$D,3,FALSE)</f>
        <v>0</v>
      </c>
      <c r="D17" s="153" t="e">
        <f>C17/$C$59</f>
        <v>#DIV/0!</v>
      </c>
      <c r="E17" s="14"/>
      <c r="F17" s="14"/>
      <c r="G17" s="14"/>
      <c r="H17" s="14">
        <f>H18*$C$17</f>
        <v>0</v>
      </c>
      <c r="I17" s="14">
        <f t="shared" ref="I17:K17" si="7">I18*$C$17</f>
        <v>0</v>
      </c>
      <c r="J17" s="14">
        <f t="shared" si="7"/>
        <v>0</v>
      </c>
      <c r="K17" s="14">
        <f t="shared" si="7"/>
        <v>0</v>
      </c>
      <c r="L17" s="14"/>
      <c r="M17" s="14"/>
      <c r="N17" s="14"/>
      <c r="O17" s="14"/>
      <c r="P17" s="15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6">
        <f t="shared" si="2"/>
        <v>0</v>
      </c>
      <c r="AD17" s="5"/>
      <c r="AE17" s="5">
        <f t="shared" si="3"/>
        <v>0</v>
      </c>
      <c r="AF17" s="17">
        <f>+C17-AC17</f>
        <v>0</v>
      </c>
      <c r="AG17" s="11"/>
      <c r="AH17" s="17"/>
      <c r="AI17" s="18"/>
      <c r="AJ17" s="18"/>
      <c r="AK17" s="18"/>
      <c r="AL17" s="18"/>
      <c r="AM17" s="18"/>
    </row>
    <row r="18" spans="1:39" ht="24.95" customHeight="1" x14ac:dyDescent="0.25">
      <c r="A18" s="148"/>
      <c r="B18" s="150"/>
      <c r="C18" s="152"/>
      <c r="D18" s="154"/>
      <c r="E18" s="19"/>
      <c r="F18" s="19"/>
      <c r="G18" s="19"/>
      <c r="H18" s="19">
        <v>0.25</v>
      </c>
      <c r="I18" s="19">
        <v>0.25</v>
      </c>
      <c r="J18" s="19">
        <v>0.25</v>
      </c>
      <c r="K18" s="19">
        <v>0.25</v>
      </c>
      <c r="L18" s="19"/>
      <c r="M18" s="19"/>
      <c r="N18" s="19"/>
      <c r="O18" s="19"/>
      <c r="P18" s="20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1">
        <f t="shared" si="2"/>
        <v>1</v>
      </c>
      <c r="AE18" s="5">
        <f t="shared" si="3"/>
        <v>1</v>
      </c>
      <c r="AF18" s="24">
        <f>+AC18-C18</f>
        <v>1</v>
      </c>
      <c r="AG18" s="11"/>
      <c r="AH18" s="17"/>
      <c r="AI18" s="18"/>
      <c r="AJ18" s="18"/>
    </row>
    <row r="19" spans="1:39" ht="24.95" customHeight="1" x14ac:dyDescent="0.25">
      <c r="A19" s="161" t="str">
        <f>RESUMO!A13</f>
        <v>7.0</v>
      </c>
      <c r="B19" s="149" t="str">
        <f>VLOOKUP(A19,RESUMO!$A:$D,2,FALSE)</f>
        <v xml:space="preserve">ARMADURA </v>
      </c>
      <c r="C19" s="151">
        <f>VLOOKUP(A19,RESUMO!$A:$D,3,FALSE)</f>
        <v>0</v>
      </c>
      <c r="D19" s="153" t="e">
        <f>C19/$C$59</f>
        <v>#DIV/0!</v>
      </c>
      <c r="E19" s="14"/>
      <c r="F19" s="14"/>
      <c r="G19" s="14"/>
      <c r="H19" s="14">
        <f>$C$19*H20</f>
        <v>0</v>
      </c>
      <c r="I19" s="14">
        <f t="shared" ref="I19:K19" si="8">$C$19*I20</f>
        <v>0</v>
      </c>
      <c r="J19" s="14">
        <f t="shared" si="8"/>
        <v>0</v>
      </c>
      <c r="K19" s="14">
        <f t="shared" si="8"/>
        <v>0</v>
      </c>
      <c r="L19" s="14"/>
      <c r="M19" s="14"/>
      <c r="N19" s="14"/>
      <c r="O19" s="14"/>
      <c r="P19" s="15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6">
        <f t="shared" si="2"/>
        <v>0</v>
      </c>
      <c r="AD19" s="5"/>
      <c r="AE19" s="5">
        <f t="shared" si="3"/>
        <v>0</v>
      </c>
      <c r="AF19" s="17">
        <f>+C19-AC19</f>
        <v>0</v>
      </c>
      <c r="AG19" s="11"/>
      <c r="AH19" s="17"/>
      <c r="AI19" s="18"/>
      <c r="AJ19" s="18"/>
      <c r="AK19" s="25"/>
      <c r="AL19" s="18"/>
      <c r="AM19" s="18"/>
    </row>
    <row r="20" spans="1:39" ht="24.95" customHeight="1" x14ac:dyDescent="0.25">
      <c r="A20" s="148"/>
      <c r="B20" s="150"/>
      <c r="C20" s="152"/>
      <c r="D20" s="154"/>
      <c r="E20" s="19"/>
      <c r="F20" s="19"/>
      <c r="G20" s="19"/>
      <c r="H20" s="19">
        <v>0.25</v>
      </c>
      <c r="I20" s="19">
        <v>0.25</v>
      </c>
      <c r="J20" s="19">
        <v>0.25</v>
      </c>
      <c r="K20" s="19">
        <v>0.25</v>
      </c>
      <c r="L20" s="19"/>
      <c r="M20" s="19"/>
      <c r="N20" s="19"/>
      <c r="O20" s="19"/>
      <c r="P20" s="20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1">
        <f t="shared" si="2"/>
        <v>1</v>
      </c>
      <c r="AE20" s="5">
        <f t="shared" si="3"/>
        <v>1</v>
      </c>
      <c r="AF20" s="24">
        <f>+AC20-C20</f>
        <v>1</v>
      </c>
      <c r="AG20" s="11"/>
      <c r="AH20" s="17"/>
      <c r="AI20" s="18"/>
      <c r="AJ20" s="18"/>
      <c r="AK20" s="11"/>
      <c r="AL20" s="11"/>
      <c r="AM20" s="11"/>
    </row>
    <row r="21" spans="1:39" ht="24.95" customHeight="1" x14ac:dyDescent="0.25">
      <c r="A21" s="161" t="str">
        <f>RESUMO!A14</f>
        <v>8.0</v>
      </c>
      <c r="B21" s="149" t="str">
        <f>VLOOKUP(A21,RESUMO!$A:$D,2,FALSE)</f>
        <v>CONCRETO E LAJE</v>
      </c>
      <c r="C21" s="151">
        <f>VLOOKUP(A21,RESUMO!$A:$D,3,FALSE)</f>
        <v>0</v>
      </c>
      <c r="D21" s="153" t="e">
        <f>C21/$C$59</f>
        <v>#DIV/0!</v>
      </c>
      <c r="E21" s="14"/>
      <c r="F21" s="14"/>
      <c r="G21" s="14"/>
      <c r="H21" s="14"/>
      <c r="I21" s="14">
        <f>I22*$C$21</f>
        <v>0</v>
      </c>
      <c r="J21" s="14">
        <f t="shared" ref="J21:L21" si="9">J22*$C$21</f>
        <v>0</v>
      </c>
      <c r="K21" s="14">
        <f t="shared" si="9"/>
        <v>0</v>
      </c>
      <c r="L21" s="14">
        <f t="shared" si="9"/>
        <v>0</v>
      </c>
      <c r="M21" s="14"/>
      <c r="N21" s="14"/>
      <c r="O21" s="14"/>
      <c r="P21" s="15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6">
        <f t="shared" si="2"/>
        <v>0</v>
      </c>
      <c r="AD21" s="5"/>
      <c r="AE21" s="5">
        <f t="shared" si="3"/>
        <v>0</v>
      </c>
      <c r="AF21" s="17">
        <f>+C21-AC21</f>
        <v>0</v>
      </c>
      <c r="AG21" s="11"/>
      <c r="AH21" s="17"/>
      <c r="AI21" s="18"/>
      <c r="AJ21" s="18"/>
      <c r="AK21" s="6"/>
    </row>
    <row r="22" spans="1:39" ht="24.95" customHeight="1" x14ac:dyDescent="0.25">
      <c r="A22" s="148"/>
      <c r="B22" s="150"/>
      <c r="C22" s="152"/>
      <c r="D22" s="154"/>
      <c r="E22" s="19"/>
      <c r="F22" s="19"/>
      <c r="G22" s="19"/>
      <c r="H22" s="19"/>
      <c r="I22" s="19">
        <v>0.25</v>
      </c>
      <c r="J22" s="19">
        <v>0.25</v>
      </c>
      <c r="K22" s="19">
        <v>0.25</v>
      </c>
      <c r="L22" s="19">
        <v>0.25</v>
      </c>
      <c r="M22" s="19"/>
      <c r="N22" s="19"/>
      <c r="O22" s="19"/>
      <c r="P22" s="20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1">
        <f t="shared" si="2"/>
        <v>1</v>
      </c>
      <c r="AE22" s="5">
        <f t="shared" si="3"/>
        <v>1</v>
      </c>
      <c r="AF22" s="24">
        <f>+AC22-C22</f>
        <v>1</v>
      </c>
      <c r="AG22" s="11"/>
      <c r="AH22" s="17"/>
      <c r="AI22" s="18"/>
      <c r="AJ22" s="18"/>
    </row>
    <row r="23" spans="1:39" ht="24.95" customHeight="1" x14ac:dyDescent="0.25">
      <c r="A23" s="161" t="str">
        <f>RESUMO!A15</f>
        <v>9.0</v>
      </c>
      <c r="B23" s="149" t="str">
        <f>VLOOKUP(A23,RESUMO!$A:$D,2,FALSE)</f>
        <v>ALVENARIA E ELEMENTO DIVISOR</v>
      </c>
      <c r="C23" s="151">
        <f>VLOOKUP(A23,RESUMO!$A:$D,3,FALSE)</f>
        <v>0</v>
      </c>
      <c r="D23" s="153" t="e">
        <f>C23/$C$59</f>
        <v>#DIV/0!</v>
      </c>
      <c r="E23" s="14"/>
      <c r="F23" s="14"/>
      <c r="G23" s="14">
        <f>$C$23*G24</f>
        <v>0</v>
      </c>
      <c r="H23" s="14">
        <f t="shared" ref="H23:K23" si="10">$C$23*H24</f>
        <v>0</v>
      </c>
      <c r="I23" s="14"/>
      <c r="J23" s="14">
        <f t="shared" si="10"/>
        <v>0</v>
      </c>
      <c r="K23" s="14">
        <f t="shared" si="10"/>
        <v>0</v>
      </c>
      <c r="L23" s="14"/>
      <c r="M23" s="14"/>
      <c r="N23" s="14"/>
      <c r="O23" s="14"/>
      <c r="P23" s="15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6">
        <f t="shared" si="2"/>
        <v>0</v>
      </c>
      <c r="AD23" s="5"/>
      <c r="AE23" s="5">
        <f t="shared" si="3"/>
        <v>0</v>
      </c>
      <c r="AF23" s="17">
        <f>+C23-AC23</f>
        <v>0</v>
      </c>
      <c r="AG23" s="11"/>
      <c r="AH23" s="17"/>
      <c r="AI23" s="18"/>
      <c r="AJ23" s="18"/>
      <c r="AK23" s="6"/>
    </row>
    <row r="24" spans="1:39" ht="24.95" customHeight="1" x14ac:dyDescent="0.25">
      <c r="A24" s="148"/>
      <c r="B24" s="150"/>
      <c r="C24" s="152"/>
      <c r="D24" s="154"/>
      <c r="E24" s="19"/>
      <c r="F24" s="19"/>
      <c r="G24" s="19">
        <v>0.25</v>
      </c>
      <c r="H24" s="19">
        <v>0.25</v>
      </c>
      <c r="I24" s="19"/>
      <c r="J24" s="19">
        <v>0.25</v>
      </c>
      <c r="K24" s="19">
        <v>0.25</v>
      </c>
      <c r="L24" s="19"/>
      <c r="M24" s="19"/>
      <c r="N24" s="19"/>
      <c r="O24" s="19"/>
      <c r="P24" s="20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1">
        <f t="shared" si="2"/>
        <v>1</v>
      </c>
      <c r="AE24" s="5">
        <f t="shared" si="3"/>
        <v>1</v>
      </c>
      <c r="AF24" s="24">
        <f>+AC24-C24</f>
        <v>1</v>
      </c>
      <c r="AG24" s="11"/>
      <c r="AH24" s="17"/>
      <c r="AI24" s="18"/>
      <c r="AJ24" s="18"/>
    </row>
    <row r="25" spans="1:39" ht="24.95" customHeight="1" x14ac:dyDescent="0.25">
      <c r="A25" s="161" t="str">
        <f>RESUMO!A16</f>
        <v>10.0</v>
      </c>
      <c r="B25" s="149" t="str">
        <f>VLOOKUP(A25,RESUMO!$A:$D,2,FALSE)</f>
        <v>ESTRUTURA EM FERRO + PELE</v>
      </c>
      <c r="C25" s="151">
        <f>VLOOKUP(A25,RESUMO!$A:$D,3,FALSE)</f>
        <v>0</v>
      </c>
      <c r="D25" s="153" t="e">
        <f>C25/$C$59</f>
        <v>#DIV/0!</v>
      </c>
      <c r="E25" s="14"/>
      <c r="F25" s="14">
        <f>F26*$C$25</f>
        <v>0</v>
      </c>
      <c r="G25" s="14">
        <f t="shared" ref="G25:O25" si="11">G26*$C$25</f>
        <v>0</v>
      </c>
      <c r="H25" s="14">
        <f t="shared" si="11"/>
        <v>0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5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6">
        <f t="shared" si="2"/>
        <v>0</v>
      </c>
      <c r="AD25" s="5"/>
      <c r="AE25" s="5">
        <f t="shared" si="3"/>
        <v>0</v>
      </c>
      <c r="AF25" s="17">
        <f>+C25-AC25</f>
        <v>0</v>
      </c>
      <c r="AG25" s="11"/>
      <c r="AH25" s="17"/>
      <c r="AI25" s="18"/>
      <c r="AJ25" s="18"/>
      <c r="AK25" s="6"/>
    </row>
    <row r="26" spans="1:39" ht="24.95" customHeight="1" x14ac:dyDescent="0.25">
      <c r="A26" s="148"/>
      <c r="B26" s="150"/>
      <c r="C26" s="152"/>
      <c r="D26" s="154"/>
      <c r="E26" s="19"/>
      <c r="F26" s="19">
        <v>0.1</v>
      </c>
      <c r="G26" s="19">
        <v>0.1</v>
      </c>
      <c r="H26" s="19">
        <v>0.1</v>
      </c>
      <c r="I26" s="19">
        <v>0.1</v>
      </c>
      <c r="J26" s="19">
        <v>0.1</v>
      </c>
      <c r="K26" s="19">
        <v>0.1</v>
      </c>
      <c r="L26" s="19">
        <v>0.1</v>
      </c>
      <c r="M26" s="19">
        <v>0.1</v>
      </c>
      <c r="N26" s="19">
        <v>0.1</v>
      </c>
      <c r="O26" s="19">
        <v>0.1</v>
      </c>
      <c r="P26" s="20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21">
        <f t="shared" si="2"/>
        <v>0.99999999999999989</v>
      </c>
      <c r="AE26" s="5">
        <f t="shared" si="3"/>
        <v>0.99999999999999989</v>
      </c>
      <c r="AF26" s="24">
        <f>+AC26-C26</f>
        <v>0.99999999999999989</v>
      </c>
      <c r="AG26" s="11"/>
      <c r="AH26" s="17"/>
      <c r="AI26" s="18"/>
      <c r="AJ26" s="18"/>
    </row>
    <row r="27" spans="1:39" ht="24.95" customHeight="1" x14ac:dyDescent="0.25">
      <c r="A27" s="161" t="str">
        <f>RESUMO!A17</f>
        <v>11.0</v>
      </c>
      <c r="B27" s="149" t="str">
        <f>VLOOKUP(A27,RESUMO!$A:$D,2,FALSE)</f>
        <v>REVESTIMENTO EM MASSA OU FUNDIDO NO LOCAL</v>
      </c>
      <c r="C27" s="151">
        <f>VLOOKUP(A27,RESUMO!$A:$D,3,FALSE)</f>
        <v>0</v>
      </c>
      <c r="D27" s="153" t="e">
        <f>C27/$C$59</f>
        <v>#DIV/0!</v>
      </c>
      <c r="E27" s="14"/>
      <c r="F27" s="14"/>
      <c r="G27" s="14"/>
      <c r="H27" s="14"/>
      <c r="I27" s="14"/>
      <c r="J27" s="14">
        <f>J28*$C$27</f>
        <v>0</v>
      </c>
      <c r="K27" s="14">
        <f>K28*$C$27</f>
        <v>0</v>
      </c>
      <c r="L27" s="14"/>
      <c r="M27" s="14"/>
      <c r="N27" s="14"/>
      <c r="O27" s="14"/>
      <c r="P27" s="15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6">
        <f t="shared" si="2"/>
        <v>0</v>
      </c>
      <c r="AD27" s="5"/>
      <c r="AE27" s="5">
        <f t="shared" si="3"/>
        <v>0</v>
      </c>
      <c r="AF27" s="17">
        <f>+C27-AC27</f>
        <v>0</v>
      </c>
      <c r="AG27" s="11"/>
      <c r="AH27" s="17"/>
      <c r="AI27" s="18"/>
      <c r="AJ27" s="18"/>
      <c r="AK27" s="6"/>
    </row>
    <row r="28" spans="1:39" ht="24.95" customHeight="1" x14ac:dyDescent="0.25">
      <c r="A28" s="148"/>
      <c r="B28" s="150"/>
      <c r="C28" s="152"/>
      <c r="D28" s="154"/>
      <c r="E28" s="19"/>
      <c r="F28" s="19"/>
      <c r="G28" s="19"/>
      <c r="H28" s="19"/>
      <c r="I28" s="19"/>
      <c r="J28" s="19">
        <v>0.5</v>
      </c>
      <c r="K28" s="19">
        <v>0.5</v>
      </c>
      <c r="L28" s="19"/>
      <c r="M28" s="19"/>
      <c r="N28" s="19"/>
      <c r="O28" s="19"/>
      <c r="P28" s="20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1">
        <f t="shared" si="2"/>
        <v>1</v>
      </c>
      <c r="AE28" s="5">
        <f t="shared" si="3"/>
        <v>1</v>
      </c>
      <c r="AF28" s="24">
        <f>+AC28-C28</f>
        <v>1</v>
      </c>
      <c r="AG28" s="11"/>
      <c r="AH28" s="17"/>
      <c r="AI28" s="18"/>
      <c r="AJ28" s="18"/>
    </row>
    <row r="29" spans="1:39" ht="24.95" customHeight="1" x14ac:dyDescent="0.25">
      <c r="A29" s="161" t="str">
        <f>RESUMO!A18</f>
        <v>12.0</v>
      </c>
      <c r="B29" s="149" t="str">
        <f>VLOOKUP(A29,RESUMO!$A:$D,2,FALSE)</f>
        <v>REVESTIMENTO CERÂMICO</v>
      </c>
      <c r="C29" s="151">
        <f>VLOOKUP(A29,RESUMO!$A:$D,3,FALSE)</f>
        <v>0</v>
      </c>
      <c r="D29" s="153" t="e">
        <f>C29/$C$59</f>
        <v>#DIV/0!</v>
      </c>
      <c r="E29" s="14"/>
      <c r="F29" s="14"/>
      <c r="G29" s="14"/>
      <c r="H29" s="14"/>
      <c r="I29" s="14"/>
      <c r="J29" s="14"/>
      <c r="K29" s="14"/>
      <c r="L29" s="14"/>
      <c r="M29" s="14">
        <f>M30*$C$29</f>
        <v>0</v>
      </c>
      <c r="N29" s="14">
        <f>N30*$C$29</f>
        <v>0</v>
      </c>
      <c r="O29" s="14">
        <f t="shared" ref="O29:P29" si="12">O30*$C$29</f>
        <v>0</v>
      </c>
      <c r="P29" s="14">
        <f t="shared" si="12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6">
        <f t="shared" si="2"/>
        <v>0</v>
      </c>
      <c r="AD29" s="5"/>
      <c r="AE29" s="5">
        <f t="shared" si="3"/>
        <v>0</v>
      </c>
      <c r="AF29" s="17">
        <f>+C29-AC29</f>
        <v>0</v>
      </c>
      <c r="AG29" s="11"/>
      <c r="AH29" s="17"/>
      <c r="AI29" s="18"/>
      <c r="AJ29" s="18"/>
      <c r="AK29" s="6"/>
    </row>
    <row r="30" spans="1:39" ht="24.95" customHeight="1" x14ac:dyDescent="0.25">
      <c r="A30" s="148"/>
      <c r="B30" s="150"/>
      <c r="C30" s="152"/>
      <c r="D30" s="154"/>
      <c r="E30" s="19"/>
      <c r="F30" s="19"/>
      <c r="G30" s="19"/>
      <c r="H30" s="19"/>
      <c r="I30" s="19"/>
      <c r="J30" s="19"/>
      <c r="K30" s="19"/>
      <c r="L30" s="19"/>
      <c r="M30" s="19">
        <v>0.3</v>
      </c>
      <c r="N30" s="20">
        <v>0.3</v>
      </c>
      <c r="O30" s="20">
        <v>0.3</v>
      </c>
      <c r="P30" s="20">
        <v>0.1</v>
      </c>
      <c r="Q30" s="20"/>
      <c r="R30" s="20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1">
        <f t="shared" si="2"/>
        <v>0.99999999999999989</v>
      </c>
      <c r="AE30" s="5">
        <f t="shared" si="3"/>
        <v>0.99999999999999989</v>
      </c>
      <c r="AF30" s="24">
        <f>+AC30-C30</f>
        <v>0.99999999999999989</v>
      </c>
      <c r="AG30" s="11"/>
      <c r="AH30" s="17"/>
      <c r="AI30" s="18"/>
      <c r="AJ30" s="18"/>
    </row>
    <row r="31" spans="1:39" ht="24.75" customHeight="1" x14ac:dyDescent="0.25">
      <c r="A31" s="161" t="str">
        <f>RESUMO!A19</f>
        <v>13.0</v>
      </c>
      <c r="B31" s="149" t="str">
        <f>VLOOKUP(A31,RESUMO!$A:$D,2,FALSE)</f>
        <v>REVESTIMENTO EM PEDRA</v>
      </c>
      <c r="C31" s="151">
        <f>VLOOKUP(A31,RESUMO!$A:$D,3,FALSE)</f>
        <v>0</v>
      </c>
      <c r="D31" s="153" t="e">
        <f>C31/$C$59</f>
        <v>#DIV/0!</v>
      </c>
      <c r="E31" s="14"/>
      <c r="F31" s="14"/>
      <c r="G31" s="14"/>
      <c r="H31" s="14"/>
      <c r="I31" s="14"/>
      <c r="J31" s="14"/>
      <c r="K31" s="14"/>
      <c r="L31" s="14">
        <f>L32*$C$31</f>
        <v>0</v>
      </c>
      <c r="M31" s="14">
        <f>M32*$C$31</f>
        <v>0</v>
      </c>
      <c r="N31" s="14">
        <f>N32*$C$31</f>
        <v>0</v>
      </c>
      <c r="O31" s="14">
        <f>O32*$C$31</f>
        <v>0</v>
      </c>
      <c r="P31" s="15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6">
        <f t="shared" si="2"/>
        <v>0</v>
      </c>
      <c r="AD31" s="5"/>
      <c r="AE31" s="5">
        <f t="shared" si="3"/>
        <v>0</v>
      </c>
      <c r="AF31" s="17">
        <f>+C31-AC31</f>
        <v>0</v>
      </c>
      <c r="AG31" s="11"/>
      <c r="AH31" s="17"/>
      <c r="AI31" s="18"/>
      <c r="AJ31" s="18"/>
      <c r="AK31" s="6"/>
    </row>
    <row r="32" spans="1:39" ht="23.25" customHeight="1" x14ac:dyDescent="0.25">
      <c r="A32" s="148"/>
      <c r="B32" s="150"/>
      <c r="C32" s="152"/>
      <c r="D32" s="154"/>
      <c r="E32" s="19"/>
      <c r="F32" s="19"/>
      <c r="G32" s="19"/>
      <c r="H32" s="19"/>
      <c r="I32" s="19"/>
      <c r="J32" s="19"/>
      <c r="K32" s="19"/>
      <c r="L32" s="19">
        <v>0.25</v>
      </c>
      <c r="M32" s="19">
        <v>0.25</v>
      </c>
      <c r="N32" s="19">
        <v>0.25</v>
      </c>
      <c r="O32" s="19">
        <v>0.25</v>
      </c>
      <c r="P32" s="20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21">
        <f t="shared" si="2"/>
        <v>1</v>
      </c>
      <c r="AD32" s="5"/>
      <c r="AE32" s="5">
        <f t="shared" si="3"/>
        <v>1</v>
      </c>
      <c r="AF32" s="24">
        <f>+AC32-C32</f>
        <v>1</v>
      </c>
      <c r="AG32" s="11"/>
      <c r="AH32" s="17"/>
      <c r="AI32" s="18"/>
      <c r="AJ32" s="18"/>
      <c r="AK32" s="6"/>
    </row>
    <row r="33" spans="1:37" ht="23.25" customHeight="1" x14ac:dyDescent="0.25">
      <c r="A33" s="161" t="str">
        <f>RESUMO!A20</f>
        <v>14.0</v>
      </c>
      <c r="B33" s="149" t="str">
        <f>VLOOKUP(A33,RESUMO!$A:$D,2,FALSE)</f>
        <v>FORRO</v>
      </c>
      <c r="C33" s="151">
        <f>VLOOKUP(A33,RESUMO!$A:$D,3,FALSE)</f>
        <v>0</v>
      </c>
      <c r="D33" s="153" t="e">
        <f>C33/$C$59</f>
        <v>#DIV/0!</v>
      </c>
      <c r="E33" s="14"/>
      <c r="F33" s="14"/>
      <c r="G33" s="14"/>
      <c r="H33" s="14"/>
      <c r="I33" s="14"/>
      <c r="J33" s="14"/>
      <c r="K33" s="14"/>
      <c r="L33" s="14">
        <f>L34*$C$33</f>
        <v>0</v>
      </c>
      <c r="M33" s="14">
        <f t="shared" ref="M33:O33" si="13">M34*$C$33</f>
        <v>0</v>
      </c>
      <c r="N33" s="14">
        <f t="shared" si="13"/>
        <v>0</v>
      </c>
      <c r="O33" s="14">
        <f t="shared" si="13"/>
        <v>0</v>
      </c>
      <c r="P33" s="15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6">
        <f t="shared" si="2"/>
        <v>0</v>
      </c>
      <c r="AD33" s="5"/>
      <c r="AE33" s="5"/>
      <c r="AF33" s="17">
        <f>+C33-AC33</f>
        <v>0</v>
      </c>
      <c r="AG33" s="11"/>
      <c r="AH33" s="17"/>
      <c r="AI33" s="18"/>
      <c r="AJ33" s="18"/>
      <c r="AK33" s="6"/>
    </row>
    <row r="34" spans="1:37" ht="23.25" customHeight="1" x14ac:dyDescent="0.25">
      <c r="A34" s="148"/>
      <c r="B34" s="150"/>
      <c r="C34" s="152"/>
      <c r="D34" s="154"/>
      <c r="E34" s="19"/>
      <c r="F34" s="19"/>
      <c r="G34" s="19"/>
      <c r="H34" s="20"/>
      <c r="I34" s="19"/>
      <c r="J34" s="20"/>
      <c r="K34" s="19"/>
      <c r="L34" s="20">
        <v>0.25</v>
      </c>
      <c r="M34" s="20">
        <v>0.25</v>
      </c>
      <c r="N34" s="20">
        <v>0.25</v>
      </c>
      <c r="O34" s="20">
        <v>0.25</v>
      </c>
      <c r="P34" s="20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21">
        <f t="shared" si="2"/>
        <v>1</v>
      </c>
      <c r="AD34" s="5"/>
      <c r="AE34" s="5">
        <f t="shared" si="3"/>
        <v>1</v>
      </c>
      <c r="AF34" s="24">
        <f>+AC34-C34</f>
        <v>1</v>
      </c>
      <c r="AG34" s="11"/>
      <c r="AH34" s="17"/>
      <c r="AI34" s="18"/>
      <c r="AJ34" s="18"/>
      <c r="AK34" s="6"/>
    </row>
    <row r="35" spans="1:37" ht="23.25" customHeight="1" x14ac:dyDescent="0.25">
      <c r="A35" s="147" t="str">
        <f>RESUMO!A21</f>
        <v>15.0</v>
      </c>
      <c r="B35" s="149" t="str">
        <f>VLOOKUP(A35,RESUMO!$A:$D,2,FALSE)</f>
        <v>ACESSÓRIOS PARA FIXAÇÃO</v>
      </c>
      <c r="C35" s="151">
        <f>VLOOKUP(A35,RESUMO!$A:$D,3,FALSE)</f>
        <v>0</v>
      </c>
      <c r="D35" s="153" t="e">
        <f>C35/$C$59</f>
        <v>#DIV/0!</v>
      </c>
      <c r="E35" s="14"/>
      <c r="F35" s="14">
        <f>F36*$C$35</f>
        <v>0</v>
      </c>
      <c r="G35" s="14">
        <f t="shared" ref="G35:O35" si="14">G36*$C$35</f>
        <v>0</v>
      </c>
      <c r="H35" s="14">
        <f t="shared" si="14"/>
        <v>0</v>
      </c>
      <c r="I35" s="14">
        <f t="shared" si="14"/>
        <v>0</v>
      </c>
      <c r="J35" s="14">
        <f t="shared" si="14"/>
        <v>0</v>
      </c>
      <c r="K35" s="14">
        <f t="shared" si="14"/>
        <v>0</v>
      </c>
      <c r="L35" s="14">
        <f t="shared" si="14"/>
        <v>0</v>
      </c>
      <c r="M35" s="14">
        <f t="shared" si="14"/>
        <v>0</v>
      </c>
      <c r="N35" s="14">
        <f t="shared" si="14"/>
        <v>0</v>
      </c>
      <c r="O35" s="14">
        <f t="shared" si="14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6">
        <f t="shared" si="2"/>
        <v>0</v>
      </c>
      <c r="AD35" s="5"/>
      <c r="AE35" s="5"/>
      <c r="AF35" s="17">
        <f>+C35-AC35</f>
        <v>0</v>
      </c>
      <c r="AG35" s="11"/>
      <c r="AH35" s="17"/>
      <c r="AI35" s="18"/>
      <c r="AJ35" s="18"/>
      <c r="AK35" s="6"/>
    </row>
    <row r="36" spans="1:37" ht="23.25" customHeight="1" x14ac:dyDescent="0.25">
      <c r="A36" s="148"/>
      <c r="B36" s="150"/>
      <c r="C36" s="152"/>
      <c r="D36" s="154"/>
      <c r="E36" s="19"/>
      <c r="F36" s="19">
        <v>0.1</v>
      </c>
      <c r="G36" s="19">
        <v>0.1</v>
      </c>
      <c r="H36" s="19">
        <v>0.1</v>
      </c>
      <c r="I36" s="19">
        <v>0.1</v>
      </c>
      <c r="J36" s="19">
        <v>0.1</v>
      </c>
      <c r="K36" s="19">
        <v>0.1</v>
      </c>
      <c r="L36" s="19">
        <v>0.1</v>
      </c>
      <c r="M36" s="19">
        <v>0.1</v>
      </c>
      <c r="N36" s="19">
        <v>0.1</v>
      </c>
      <c r="O36" s="19">
        <v>0.1</v>
      </c>
      <c r="P36" s="20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21">
        <f t="shared" si="2"/>
        <v>0.99999999999999989</v>
      </c>
      <c r="AD36" s="5"/>
      <c r="AE36" s="5">
        <f t="shared" si="3"/>
        <v>0.99999999999999989</v>
      </c>
      <c r="AF36" s="24">
        <f>+AC36-C36</f>
        <v>0.99999999999999989</v>
      </c>
      <c r="AG36" s="11"/>
      <c r="AH36" s="17"/>
      <c r="AI36" s="18"/>
      <c r="AJ36" s="18"/>
      <c r="AK36" s="6"/>
    </row>
    <row r="37" spans="1:37" ht="23.25" customHeight="1" x14ac:dyDescent="0.25">
      <c r="A37" s="147" t="str">
        <f>RESUMO!A22</f>
        <v>16.0</v>
      </c>
      <c r="B37" s="149" t="str">
        <f>VLOOKUP(A37,RESUMO!$A:$D,2,FALSE)</f>
        <v>PINTURA E IMPERMEABILIZAÇÃO</v>
      </c>
      <c r="C37" s="151">
        <f>VLOOKUP(A37,RESUMO!$A:$D,3,FALSE)</f>
        <v>0</v>
      </c>
      <c r="D37" s="153" t="e">
        <f>C37/$C$59</f>
        <v>#DIV/0!</v>
      </c>
      <c r="E37" s="14"/>
      <c r="F37" s="14"/>
      <c r="G37" s="14"/>
      <c r="H37" s="14"/>
      <c r="I37" s="14"/>
      <c r="J37" s="14"/>
      <c r="K37" s="14">
        <f>K38*$C$37</f>
        <v>0</v>
      </c>
      <c r="L37" s="14">
        <f>L38*$C$37</f>
        <v>0</v>
      </c>
      <c r="M37" s="14">
        <f t="shared" ref="M37:P37" si="15">M38*$C$37</f>
        <v>0</v>
      </c>
      <c r="N37" s="14">
        <f t="shared" si="15"/>
        <v>0</v>
      </c>
      <c r="O37" s="14">
        <f t="shared" si="15"/>
        <v>0</v>
      </c>
      <c r="P37" s="14">
        <f t="shared" si="15"/>
        <v>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6">
        <f t="shared" si="2"/>
        <v>0</v>
      </c>
      <c r="AD37" s="5"/>
      <c r="AE37" s="5"/>
      <c r="AF37" s="17">
        <f>+C37-AC37</f>
        <v>0</v>
      </c>
      <c r="AG37" s="11"/>
      <c r="AH37" s="17"/>
      <c r="AI37" s="18"/>
      <c r="AJ37" s="18"/>
      <c r="AK37" s="6"/>
    </row>
    <row r="38" spans="1:37" ht="23.25" customHeight="1" x14ac:dyDescent="0.25">
      <c r="A38" s="148"/>
      <c r="B38" s="150"/>
      <c r="C38" s="152"/>
      <c r="D38" s="154"/>
      <c r="E38" s="19"/>
      <c r="F38" s="19"/>
      <c r="G38" s="19"/>
      <c r="H38" s="19"/>
      <c r="I38" s="19"/>
      <c r="J38" s="19"/>
      <c r="K38" s="19">
        <v>0.1</v>
      </c>
      <c r="L38" s="19">
        <v>0.2</v>
      </c>
      <c r="M38" s="19">
        <v>0.2</v>
      </c>
      <c r="N38" s="19">
        <v>0.2</v>
      </c>
      <c r="O38" s="19">
        <v>0.2</v>
      </c>
      <c r="P38" s="19">
        <v>0.1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21">
        <f t="shared" si="2"/>
        <v>0.99999999999999989</v>
      </c>
      <c r="AD38" s="5"/>
      <c r="AE38" s="5">
        <f t="shared" si="3"/>
        <v>0.99999999999999989</v>
      </c>
      <c r="AF38" s="24">
        <f>+AC38-C38</f>
        <v>0.99999999999999989</v>
      </c>
      <c r="AG38" s="11"/>
      <c r="AH38" s="17"/>
      <c r="AI38" s="18"/>
      <c r="AJ38" s="18"/>
      <c r="AK38" s="6"/>
    </row>
    <row r="39" spans="1:37" ht="23.25" customHeight="1" x14ac:dyDescent="0.25">
      <c r="A39" s="147" t="str">
        <f>RESUMO!A23</f>
        <v>17.0</v>
      </c>
      <c r="B39" s="149" t="str">
        <f>VLOOKUP(A39,RESUMO!$A:$D,2,FALSE)</f>
        <v>QUADRO E PAINEL PARA ENERGIA ELÉTRICA E TELEFONIA</v>
      </c>
      <c r="C39" s="151">
        <f>VLOOKUP(A39,RESUMO!$A:$D,3,FALSE)</f>
        <v>0</v>
      </c>
      <c r="D39" s="153" t="e">
        <f>C39/$C$59</f>
        <v>#DIV/0!</v>
      </c>
      <c r="E39" s="14"/>
      <c r="F39" s="14"/>
      <c r="G39" s="14">
        <f t="shared" ref="G39:J39" si="16">G40*$C$39</f>
        <v>0</v>
      </c>
      <c r="H39" s="14">
        <f t="shared" si="16"/>
        <v>0</v>
      </c>
      <c r="I39" s="14">
        <f t="shared" si="16"/>
        <v>0</v>
      </c>
      <c r="J39" s="14">
        <f t="shared" si="16"/>
        <v>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6">
        <f t="shared" ref="AC39:AC58" si="17">SUM(E39:AB39)</f>
        <v>0</v>
      </c>
      <c r="AD39" s="5"/>
      <c r="AE39" s="5"/>
      <c r="AF39" s="17">
        <f>+C39-AC39</f>
        <v>0</v>
      </c>
      <c r="AG39" s="11"/>
      <c r="AH39" s="17"/>
      <c r="AI39" s="18"/>
      <c r="AJ39" s="18"/>
      <c r="AK39" s="6"/>
    </row>
    <row r="40" spans="1:37" ht="23.25" customHeight="1" x14ac:dyDescent="0.25">
      <c r="A40" s="148"/>
      <c r="B40" s="150"/>
      <c r="C40" s="152"/>
      <c r="D40" s="154"/>
      <c r="E40" s="19"/>
      <c r="F40" s="19"/>
      <c r="G40" s="19">
        <v>0.25</v>
      </c>
      <c r="H40" s="19">
        <v>0.25</v>
      </c>
      <c r="I40" s="19">
        <v>0.25</v>
      </c>
      <c r="J40" s="19">
        <v>0.25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21">
        <f t="shared" si="17"/>
        <v>1</v>
      </c>
      <c r="AD40" s="5"/>
      <c r="AE40" s="5">
        <f t="shared" si="3"/>
        <v>1</v>
      </c>
      <c r="AF40" s="24">
        <f>+AC40-C40</f>
        <v>1</v>
      </c>
      <c r="AG40" s="11"/>
      <c r="AH40" s="17"/>
      <c r="AI40" s="18"/>
      <c r="AJ40" s="18"/>
      <c r="AK40" s="6"/>
    </row>
    <row r="41" spans="1:37" ht="23.25" customHeight="1" x14ac:dyDescent="0.25">
      <c r="A41" s="147" t="str">
        <f>RESUMO!A24</f>
        <v>18.0</v>
      </c>
      <c r="B41" s="149" t="str">
        <f>VLOOKUP(A41,RESUMO!$A:$D,2,FALSE)</f>
        <v>TUBULAÇÃO E CONDUTOR PARA ENERGIA ELÉTRICA E TELEFONIA BÁSICA</v>
      </c>
      <c r="C41" s="151">
        <f>VLOOKUP(A41,RESUMO!$A:$D,3,FALSE)</f>
        <v>0</v>
      </c>
      <c r="D41" s="153" t="e">
        <f>C41/$C$59</f>
        <v>#DIV/0!</v>
      </c>
      <c r="E41" s="14"/>
      <c r="F41" s="14">
        <f>F42*$C$41</f>
        <v>0</v>
      </c>
      <c r="G41" s="14">
        <f t="shared" ref="G41:O41" si="18">G42*$C$41</f>
        <v>0</v>
      </c>
      <c r="H41" s="14">
        <f t="shared" si="18"/>
        <v>0</v>
      </c>
      <c r="I41" s="14">
        <f t="shared" si="18"/>
        <v>0</v>
      </c>
      <c r="J41" s="14">
        <f t="shared" si="18"/>
        <v>0</v>
      </c>
      <c r="K41" s="14">
        <f t="shared" si="18"/>
        <v>0</v>
      </c>
      <c r="L41" s="14">
        <f t="shared" si="18"/>
        <v>0</v>
      </c>
      <c r="M41" s="14">
        <f t="shared" si="18"/>
        <v>0</v>
      </c>
      <c r="N41" s="14">
        <f t="shared" si="18"/>
        <v>0</v>
      </c>
      <c r="O41" s="14">
        <f t="shared" si="18"/>
        <v>0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6">
        <f t="shared" si="17"/>
        <v>0</v>
      </c>
      <c r="AD41" s="5"/>
      <c r="AE41" s="5"/>
      <c r="AF41" s="17">
        <f>+C41-AC41</f>
        <v>0</v>
      </c>
      <c r="AG41" s="11"/>
      <c r="AH41" s="17"/>
      <c r="AI41" s="18"/>
      <c r="AJ41" s="18"/>
      <c r="AK41" s="6"/>
    </row>
    <row r="42" spans="1:37" ht="23.25" customHeight="1" x14ac:dyDescent="0.25">
      <c r="A42" s="148"/>
      <c r="B42" s="150"/>
      <c r="C42" s="152"/>
      <c r="D42" s="154"/>
      <c r="E42" s="19"/>
      <c r="F42" s="19">
        <v>0.1</v>
      </c>
      <c r="G42" s="19">
        <v>0.1</v>
      </c>
      <c r="H42" s="19">
        <v>0.1</v>
      </c>
      <c r="I42" s="19">
        <v>0.1</v>
      </c>
      <c r="J42" s="19">
        <v>0.1</v>
      </c>
      <c r="K42" s="19">
        <v>0.1</v>
      </c>
      <c r="L42" s="19">
        <v>0.1</v>
      </c>
      <c r="M42" s="19">
        <v>0.1</v>
      </c>
      <c r="N42" s="19">
        <v>0.1</v>
      </c>
      <c r="O42" s="19">
        <v>0.1</v>
      </c>
      <c r="P42" s="20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21">
        <f t="shared" si="17"/>
        <v>0.99999999999999989</v>
      </c>
      <c r="AD42" s="5"/>
      <c r="AE42" s="5">
        <f t="shared" si="3"/>
        <v>0.99999999999999989</v>
      </c>
      <c r="AF42" s="24">
        <f>+AC42-C42</f>
        <v>0.99999999999999989</v>
      </c>
      <c r="AG42" s="11"/>
      <c r="AH42" s="17"/>
      <c r="AI42" s="18"/>
      <c r="AJ42" s="18"/>
      <c r="AK42" s="6"/>
    </row>
    <row r="43" spans="1:37" ht="23.25" customHeight="1" x14ac:dyDescent="0.25">
      <c r="A43" s="147" t="str">
        <f>RESUMO!A25</f>
        <v>19.0</v>
      </c>
      <c r="B43" s="149" t="str">
        <f>VLOOKUP(A43,RESUMO!$A:$D,2,FALSE)</f>
        <v>CONDUTOR E ENFIAÇÃO DE ENERGIA ELÉTRICA E TELEFONIA</v>
      </c>
      <c r="C43" s="151">
        <f>VLOOKUP(A43,RESUMO!$A:$D,3,FALSE)</f>
        <v>0</v>
      </c>
      <c r="D43" s="153" t="e">
        <f>C43/$C$59</f>
        <v>#DIV/0!</v>
      </c>
      <c r="E43" s="14"/>
      <c r="F43" s="14">
        <f>F44*$C$43</f>
        <v>0</v>
      </c>
      <c r="G43" s="14">
        <f t="shared" ref="G43:O43" si="19">G44*$C$43</f>
        <v>0</v>
      </c>
      <c r="H43" s="14">
        <f t="shared" si="19"/>
        <v>0</v>
      </c>
      <c r="I43" s="14">
        <f t="shared" si="19"/>
        <v>0</v>
      </c>
      <c r="J43" s="14">
        <f t="shared" si="19"/>
        <v>0</v>
      </c>
      <c r="K43" s="14">
        <f t="shared" si="19"/>
        <v>0</v>
      </c>
      <c r="L43" s="14">
        <f t="shared" si="19"/>
        <v>0</v>
      </c>
      <c r="M43" s="14">
        <f t="shared" si="19"/>
        <v>0</v>
      </c>
      <c r="N43" s="14">
        <f t="shared" si="19"/>
        <v>0</v>
      </c>
      <c r="O43" s="14">
        <f t="shared" si="19"/>
        <v>0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6">
        <f t="shared" si="17"/>
        <v>0</v>
      </c>
      <c r="AD43" s="5"/>
      <c r="AE43" s="5"/>
      <c r="AF43" s="17">
        <f>+C43-AC43</f>
        <v>0</v>
      </c>
      <c r="AG43" s="11"/>
      <c r="AH43" s="17"/>
      <c r="AI43" s="18"/>
      <c r="AJ43" s="18"/>
      <c r="AK43" s="6"/>
    </row>
    <row r="44" spans="1:37" ht="23.25" customHeight="1" x14ac:dyDescent="0.25">
      <c r="A44" s="148"/>
      <c r="B44" s="150"/>
      <c r="C44" s="152"/>
      <c r="D44" s="154"/>
      <c r="E44" s="19"/>
      <c r="F44" s="19">
        <v>0.1</v>
      </c>
      <c r="G44" s="19">
        <v>0.1</v>
      </c>
      <c r="H44" s="19">
        <v>0.1</v>
      </c>
      <c r="I44" s="19">
        <v>0.1</v>
      </c>
      <c r="J44" s="19">
        <v>0.1</v>
      </c>
      <c r="K44" s="19">
        <v>0.1</v>
      </c>
      <c r="L44" s="19">
        <v>0.1</v>
      </c>
      <c r="M44" s="19">
        <v>0.1</v>
      </c>
      <c r="N44" s="19">
        <v>0.1</v>
      </c>
      <c r="O44" s="19">
        <v>0.1</v>
      </c>
      <c r="P44" s="20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21">
        <f t="shared" si="17"/>
        <v>0.99999999999999989</v>
      </c>
      <c r="AD44" s="5"/>
      <c r="AE44" s="5">
        <f t="shared" si="3"/>
        <v>0.99999999999999989</v>
      </c>
      <c r="AF44" s="24">
        <f>+AC44-C44</f>
        <v>0.99999999999999989</v>
      </c>
      <c r="AG44" s="11"/>
      <c r="AH44" s="17"/>
      <c r="AI44" s="18"/>
      <c r="AJ44" s="18"/>
      <c r="AK44" s="6"/>
    </row>
    <row r="45" spans="1:37" ht="23.25" customHeight="1" x14ac:dyDescent="0.25">
      <c r="A45" s="147" t="str">
        <f>RESUMO!A26</f>
        <v>20.0</v>
      </c>
      <c r="B45" s="149" t="str">
        <f>VLOOKUP(A45,RESUMO!$A:$D,2,FALSE)</f>
        <v>DISTRIBUIÇÃO DE FORÇA E COMANDO DE ENERGIA ELÉTRICA E TELEFONIA</v>
      </c>
      <c r="C45" s="151">
        <f>VLOOKUP(A45,RESUMO!$A:$D,3,FALSE)</f>
        <v>0</v>
      </c>
      <c r="D45" s="153" t="e">
        <f>C45/$C$59</f>
        <v>#DIV/0!</v>
      </c>
      <c r="E45" s="14">
        <f>E46*$C$45</f>
        <v>0</v>
      </c>
      <c r="F45" s="14">
        <f>F46*$C$45</f>
        <v>0</v>
      </c>
      <c r="G45" s="14"/>
      <c r="H45" s="14"/>
      <c r="I45" s="14"/>
      <c r="J45" s="14"/>
      <c r="K45" s="14"/>
      <c r="L45" s="14"/>
      <c r="M45" s="14"/>
      <c r="N45" s="14"/>
      <c r="O45" s="14"/>
      <c r="P45" s="15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6">
        <f t="shared" si="17"/>
        <v>0</v>
      </c>
      <c r="AD45" s="5"/>
      <c r="AE45" s="5"/>
      <c r="AF45" s="17">
        <f>+C45-AC45</f>
        <v>0</v>
      </c>
      <c r="AG45" s="11"/>
      <c r="AH45" s="17"/>
      <c r="AI45" s="18"/>
      <c r="AJ45" s="18"/>
      <c r="AK45" s="6"/>
    </row>
    <row r="46" spans="1:37" ht="23.25" customHeight="1" x14ac:dyDescent="0.25">
      <c r="A46" s="148"/>
      <c r="B46" s="150"/>
      <c r="C46" s="152"/>
      <c r="D46" s="154"/>
      <c r="E46" s="19">
        <v>0.5</v>
      </c>
      <c r="F46" s="19">
        <v>0.5</v>
      </c>
      <c r="G46" s="19"/>
      <c r="H46" s="19"/>
      <c r="I46" s="19"/>
      <c r="J46" s="19"/>
      <c r="K46" s="19"/>
      <c r="L46" s="19"/>
      <c r="M46" s="19"/>
      <c r="N46" s="19"/>
      <c r="O46" s="19"/>
      <c r="P46" s="20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1">
        <f t="shared" si="17"/>
        <v>1</v>
      </c>
      <c r="AD46" s="5"/>
      <c r="AE46" s="5"/>
      <c r="AF46" s="24">
        <f>+AC46-C46</f>
        <v>1</v>
      </c>
      <c r="AG46" s="11"/>
      <c r="AH46" s="17"/>
      <c r="AI46" s="18"/>
      <c r="AJ46" s="18"/>
      <c r="AK46" s="6"/>
    </row>
    <row r="47" spans="1:37" ht="23.25" customHeight="1" x14ac:dyDescent="0.25">
      <c r="A47" s="159" t="str">
        <f>RESUMO!A27</f>
        <v>21.0</v>
      </c>
      <c r="B47" s="149" t="str">
        <f>VLOOKUP(A47,RESUMO!$A:$D,2,FALSE)</f>
        <v>ILUMINAÇÃO</v>
      </c>
      <c r="C47" s="151">
        <f>VLOOKUP(A47,RESUMO!$A:$D,3,FALSE)</f>
        <v>0</v>
      </c>
      <c r="D47" s="153" t="e">
        <f>C47/$C$59</f>
        <v>#DIV/0!</v>
      </c>
      <c r="E47" s="14"/>
      <c r="F47" s="14"/>
      <c r="G47" s="14"/>
      <c r="H47" s="14"/>
      <c r="I47" s="14"/>
      <c r="J47" s="14"/>
      <c r="K47" s="14"/>
      <c r="L47" s="14"/>
      <c r="M47" s="14"/>
      <c r="N47" s="14">
        <f>N48*$C$47</f>
        <v>0</v>
      </c>
      <c r="O47" s="14">
        <f t="shared" ref="O47:P47" si="20">O48*$C$47</f>
        <v>0</v>
      </c>
      <c r="P47" s="14">
        <f t="shared" si="20"/>
        <v>0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6">
        <f t="shared" si="17"/>
        <v>0</v>
      </c>
      <c r="AD47" s="5"/>
      <c r="AE47" s="5"/>
      <c r="AF47" s="17">
        <f>+C47-AC47</f>
        <v>0</v>
      </c>
      <c r="AG47" s="11"/>
      <c r="AH47" s="17"/>
      <c r="AI47" s="18"/>
      <c r="AJ47" s="18"/>
      <c r="AK47" s="6"/>
    </row>
    <row r="48" spans="1:37" ht="23.25" customHeight="1" x14ac:dyDescent="0.25">
      <c r="A48" s="160"/>
      <c r="B48" s="150"/>
      <c r="C48" s="152"/>
      <c r="D48" s="154"/>
      <c r="E48" s="19"/>
      <c r="F48" s="19"/>
      <c r="G48" s="19"/>
      <c r="H48" s="19"/>
      <c r="I48" s="19"/>
      <c r="J48" s="19"/>
      <c r="K48" s="19"/>
      <c r="L48" s="19"/>
      <c r="M48" s="19"/>
      <c r="N48" s="19">
        <v>0.33339999999999997</v>
      </c>
      <c r="O48" s="19">
        <v>0.33329999999999999</v>
      </c>
      <c r="P48" s="19">
        <v>0.33329999999999999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1">
        <f t="shared" si="17"/>
        <v>1</v>
      </c>
      <c r="AD48" s="5"/>
      <c r="AE48" s="5"/>
      <c r="AF48" s="24">
        <f>+AC48-C48</f>
        <v>1</v>
      </c>
      <c r="AG48" s="11"/>
      <c r="AH48" s="17"/>
      <c r="AI48" s="18"/>
      <c r="AJ48" s="18"/>
      <c r="AK48" s="6"/>
    </row>
    <row r="49" spans="1:37" ht="23.25" customHeight="1" x14ac:dyDescent="0.25">
      <c r="A49" s="159" t="s">
        <v>432</v>
      </c>
      <c r="B49" s="149" t="str">
        <f>VLOOKUP(A49,RESUMO!$A:$D,2,FALSE)</f>
        <v>Hidráulica</v>
      </c>
      <c r="C49" s="151">
        <f>VLOOKUP(A49,RESUMO!$A:$D,3,FALSE)</f>
        <v>0</v>
      </c>
      <c r="D49" s="153" t="e">
        <f>C49/$C$59</f>
        <v>#DIV/0!</v>
      </c>
      <c r="E49" s="14"/>
      <c r="F49" s="14"/>
      <c r="G49" s="14"/>
      <c r="H49" s="14"/>
      <c r="I49" s="14"/>
      <c r="J49" s="14"/>
      <c r="K49" s="14"/>
      <c r="L49" s="14"/>
      <c r="M49" s="14"/>
      <c r="N49" s="14">
        <f>N50*$C$49</f>
        <v>0</v>
      </c>
      <c r="O49" s="14">
        <f>O50*$C$49</f>
        <v>0</v>
      </c>
      <c r="P49" s="14">
        <f>P50*$C$49</f>
        <v>0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6">
        <f t="shared" ref="AC49:AC50" si="21">SUM(E49:AB49)</f>
        <v>0</v>
      </c>
      <c r="AD49" s="5"/>
      <c r="AE49" s="5"/>
      <c r="AF49" s="17">
        <f>+C49-AC49</f>
        <v>0</v>
      </c>
      <c r="AG49" s="11"/>
      <c r="AH49" s="17"/>
      <c r="AI49" s="18"/>
      <c r="AJ49" s="18"/>
      <c r="AK49" s="6"/>
    </row>
    <row r="50" spans="1:37" ht="23.25" customHeight="1" x14ac:dyDescent="0.25">
      <c r="A50" s="160"/>
      <c r="B50" s="150"/>
      <c r="C50" s="152"/>
      <c r="D50" s="154"/>
      <c r="E50" s="19"/>
      <c r="F50" s="19"/>
      <c r="G50" s="19"/>
      <c r="H50" s="19"/>
      <c r="I50" s="19"/>
      <c r="J50" s="19"/>
      <c r="K50" s="19"/>
      <c r="L50" s="19"/>
      <c r="M50" s="19"/>
      <c r="N50" s="19">
        <v>0.33339999999999997</v>
      </c>
      <c r="O50" s="19">
        <v>0.33329999999999999</v>
      </c>
      <c r="P50" s="19">
        <v>0.33329999999999999</v>
      </c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21">
        <f t="shared" si="21"/>
        <v>1</v>
      </c>
      <c r="AD50" s="5"/>
      <c r="AE50" s="5"/>
      <c r="AF50" s="24">
        <f>+AC50-C50</f>
        <v>1</v>
      </c>
      <c r="AG50" s="11"/>
      <c r="AH50" s="17"/>
      <c r="AI50" s="18"/>
      <c r="AJ50" s="18"/>
      <c r="AK50" s="6"/>
    </row>
    <row r="51" spans="1:37" ht="23.25" customHeight="1" x14ac:dyDescent="0.25">
      <c r="A51" s="159" t="str">
        <f>RESUMO!A29</f>
        <v>23.0</v>
      </c>
      <c r="B51" s="149" t="str">
        <f>VLOOKUP(A51,RESUMO!$A:$D,2,FALSE)</f>
        <v>LIMPEZA E ARREMATE</v>
      </c>
      <c r="C51" s="151">
        <f>VLOOKUP(A51,RESUMO!$A:$D,3,FALSE)</f>
        <v>0</v>
      </c>
      <c r="D51" s="153" t="e">
        <f>C51/$C$59</f>
        <v>#DIV/0!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>
        <f>O52*$C$51</f>
        <v>0</v>
      </c>
      <c r="P51" s="14">
        <f>P52*$C$51</f>
        <v>0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6">
        <f t="shared" si="17"/>
        <v>0</v>
      </c>
      <c r="AD51" s="5"/>
      <c r="AE51" s="5"/>
      <c r="AF51" s="17">
        <f>+C51-AC51</f>
        <v>0</v>
      </c>
      <c r="AG51" s="11"/>
      <c r="AH51" s="17"/>
      <c r="AI51" s="18"/>
      <c r="AJ51" s="18"/>
      <c r="AK51" s="6"/>
    </row>
    <row r="52" spans="1:37" ht="23.25" customHeight="1" x14ac:dyDescent="0.25">
      <c r="A52" s="160"/>
      <c r="B52" s="150"/>
      <c r="C52" s="152"/>
      <c r="D52" s="154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>
        <v>0.5</v>
      </c>
      <c r="P52" s="19">
        <v>0.5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21">
        <f t="shared" si="17"/>
        <v>1</v>
      </c>
      <c r="AD52" s="5"/>
      <c r="AE52" s="5"/>
      <c r="AF52" s="24">
        <f>+AC52-C52</f>
        <v>1</v>
      </c>
      <c r="AG52" s="11"/>
      <c r="AH52" s="17"/>
      <c r="AI52" s="18"/>
      <c r="AJ52" s="18"/>
      <c r="AK52" s="6"/>
    </row>
    <row r="53" spans="1:37" ht="23.25" customHeight="1" x14ac:dyDescent="0.25">
      <c r="A53" s="147" t="str">
        <f>RESUMO!A30</f>
        <v>24.0</v>
      </c>
      <c r="B53" s="149" t="str">
        <f>VLOOKUP(A53,RESUMO!$A:$D,2,FALSE)</f>
        <v>TELEFONIA, LÓGICA E TRANSMISSÃO DE DADOS, EQUIPAMENTOS E SISTEMA</v>
      </c>
      <c r="C53" s="151">
        <f>VLOOKUP(A53,RESUMO!$A:$D,3,FALSE)</f>
        <v>0</v>
      </c>
      <c r="D53" s="153" t="e">
        <f>C53/$C$59</f>
        <v>#DIV/0!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5">
        <f>C53*P54</f>
        <v>0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6">
        <f t="shared" si="17"/>
        <v>0</v>
      </c>
      <c r="AD53" s="5"/>
      <c r="AE53" s="5"/>
      <c r="AF53" s="17">
        <f>+C53-AC53</f>
        <v>0</v>
      </c>
      <c r="AG53" s="11"/>
      <c r="AH53" s="17"/>
      <c r="AI53" s="18"/>
      <c r="AJ53" s="18"/>
      <c r="AK53" s="6"/>
    </row>
    <row r="54" spans="1:37" ht="23.25" customHeight="1" x14ac:dyDescent="0.25">
      <c r="A54" s="148"/>
      <c r="B54" s="150"/>
      <c r="C54" s="152"/>
      <c r="D54" s="154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>
        <v>1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21">
        <f t="shared" si="17"/>
        <v>1</v>
      </c>
      <c r="AD54" s="5"/>
      <c r="AE54" s="5"/>
      <c r="AF54" s="24">
        <f>+AC54-C54</f>
        <v>1</v>
      </c>
      <c r="AG54" s="11"/>
      <c r="AH54" s="17"/>
      <c r="AI54" s="18"/>
      <c r="AJ54" s="18"/>
      <c r="AK54" s="6"/>
    </row>
    <row r="55" spans="1:37" ht="23.25" customHeight="1" x14ac:dyDescent="0.25">
      <c r="A55" s="147" t="str">
        <f>RESUMO!A31</f>
        <v>25.0</v>
      </c>
      <c r="B55" s="149" t="str">
        <f>VLOOKUP(A55,RESUMO!$A:$D,2,FALSE)</f>
        <v>ADMINISTRAÇÃO LOCAL</v>
      </c>
      <c r="C55" s="151">
        <f>VLOOKUP(A55,RESUMO!$A:$D,3,FALSE)</f>
        <v>0</v>
      </c>
      <c r="D55" s="153" t="e">
        <f>C55/$C$59</f>
        <v>#DIV/0!</v>
      </c>
      <c r="E55" s="14">
        <f>E56*$C$55</f>
        <v>0</v>
      </c>
      <c r="F55" s="14">
        <f t="shared" ref="F55:P55" si="22">F56*$C$55</f>
        <v>0</v>
      </c>
      <c r="G55" s="14">
        <f t="shared" si="22"/>
        <v>0</v>
      </c>
      <c r="H55" s="14">
        <f t="shared" si="22"/>
        <v>0</v>
      </c>
      <c r="I55" s="14">
        <f t="shared" si="22"/>
        <v>0</v>
      </c>
      <c r="J55" s="14">
        <f t="shared" si="22"/>
        <v>0</v>
      </c>
      <c r="K55" s="14">
        <f t="shared" si="22"/>
        <v>0</v>
      </c>
      <c r="L55" s="14">
        <f t="shared" si="22"/>
        <v>0</v>
      </c>
      <c r="M55" s="14">
        <f t="shared" si="22"/>
        <v>0</v>
      </c>
      <c r="N55" s="14">
        <f t="shared" si="22"/>
        <v>0</v>
      </c>
      <c r="O55" s="14">
        <f t="shared" si="22"/>
        <v>0</v>
      </c>
      <c r="P55" s="14">
        <f t="shared" si="22"/>
        <v>0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6">
        <f t="shared" si="17"/>
        <v>0</v>
      </c>
      <c r="AD55" s="5"/>
      <c r="AE55" s="5"/>
      <c r="AF55" s="17">
        <f>+C55-AC55</f>
        <v>0</v>
      </c>
      <c r="AG55" s="11"/>
      <c r="AH55" s="17"/>
      <c r="AI55" s="18"/>
      <c r="AJ55" s="18"/>
      <c r="AK55" s="6"/>
    </row>
    <row r="56" spans="1:37" ht="23.25" customHeight="1" x14ac:dyDescent="0.25">
      <c r="A56" s="148"/>
      <c r="B56" s="150"/>
      <c r="C56" s="152"/>
      <c r="D56" s="154"/>
      <c r="E56" s="19">
        <v>7.9000000000000001E-2</v>
      </c>
      <c r="F56" s="19">
        <v>7.8E-2</v>
      </c>
      <c r="G56" s="19">
        <v>8.6999999999999994E-2</v>
      </c>
      <c r="H56" s="19">
        <v>9.7000000000000003E-2</v>
      </c>
      <c r="I56" s="19">
        <v>7.9000000000000001E-2</v>
      </c>
      <c r="J56" s="19">
        <v>8.8999999999999996E-2</v>
      </c>
      <c r="K56" s="19">
        <v>7.8E-2</v>
      </c>
      <c r="L56" s="19">
        <v>6.2E-2</v>
      </c>
      <c r="M56" s="19">
        <v>6.9000000000000006E-2</v>
      </c>
      <c r="N56" s="19">
        <v>7.0999999999999994E-2</v>
      </c>
      <c r="O56" s="19">
        <v>7.0999999999999994E-2</v>
      </c>
      <c r="P56" s="19">
        <v>0.14000000000000001</v>
      </c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21">
        <f t="shared" si="17"/>
        <v>0.99999999999999989</v>
      </c>
      <c r="AD56" s="5"/>
      <c r="AE56" s="5"/>
      <c r="AF56" s="24">
        <f>+AC56-C56</f>
        <v>0.99999999999999989</v>
      </c>
      <c r="AG56" s="11"/>
      <c r="AH56" s="17"/>
      <c r="AI56" s="18"/>
      <c r="AJ56" s="18"/>
      <c r="AK56" s="6"/>
    </row>
    <row r="57" spans="1:37" ht="23.25" customHeight="1" x14ac:dyDescent="0.25">
      <c r="A57" s="147" t="str">
        <f>RESUMO!A32</f>
        <v>26.0</v>
      </c>
      <c r="B57" s="149" t="str">
        <f>VLOOKUP(A57,RESUMO!$A:$D,2,FALSE)</f>
        <v>EQUIPAMENTO TRANSPORTE VERTICAL</v>
      </c>
      <c r="C57" s="151">
        <f>VLOOKUP(A57,RESUMO!$A:$D,3,FALSE)</f>
        <v>0</v>
      </c>
      <c r="D57" s="153" t="e">
        <f>C57/C62</f>
        <v>#DIV/0!</v>
      </c>
      <c r="E57" s="14">
        <f>E58*$C$57</f>
        <v>0</v>
      </c>
      <c r="F57" s="14">
        <f t="shared" ref="F57:P57" si="23">F58*$C$57</f>
        <v>0</v>
      </c>
      <c r="G57" s="14">
        <f t="shared" si="23"/>
        <v>0</v>
      </c>
      <c r="H57" s="14">
        <f t="shared" si="23"/>
        <v>0</v>
      </c>
      <c r="I57" s="14">
        <f t="shared" si="23"/>
        <v>0</v>
      </c>
      <c r="J57" s="14">
        <f t="shared" si="23"/>
        <v>0</v>
      </c>
      <c r="K57" s="14">
        <f t="shared" si="23"/>
        <v>0</v>
      </c>
      <c r="L57" s="14">
        <f t="shared" si="23"/>
        <v>0</v>
      </c>
      <c r="M57" s="14">
        <f t="shared" si="23"/>
        <v>0</v>
      </c>
      <c r="N57" s="14">
        <f t="shared" si="23"/>
        <v>0</v>
      </c>
      <c r="O57" s="14">
        <f t="shared" si="23"/>
        <v>0</v>
      </c>
      <c r="P57" s="14">
        <f t="shared" si="23"/>
        <v>0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6">
        <f t="shared" si="17"/>
        <v>0</v>
      </c>
      <c r="AD57" s="5"/>
      <c r="AE57" s="5"/>
      <c r="AF57" s="17">
        <f>+C57-AC57</f>
        <v>0</v>
      </c>
      <c r="AG57" s="11"/>
      <c r="AH57" s="17"/>
      <c r="AI57" s="18"/>
      <c r="AJ57" s="18"/>
      <c r="AK57" s="6"/>
    </row>
    <row r="58" spans="1:37" ht="23.25" customHeight="1" x14ac:dyDescent="0.25">
      <c r="A58" s="155"/>
      <c r="B58" s="156"/>
      <c r="C58" s="157"/>
      <c r="D58" s="158"/>
      <c r="E58" s="102">
        <v>0.08</v>
      </c>
      <c r="F58" s="102">
        <v>0.08</v>
      </c>
      <c r="G58" s="102">
        <v>0.08</v>
      </c>
      <c r="H58" s="102">
        <v>0.08</v>
      </c>
      <c r="I58" s="102">
        <v>0.08</v>
      </c>
      <c r="J58" s="102">
        <v>0.08</v>
      </c>
      <c r="K58" s="102">
        <v>0.08</v>
      </c>
      <c r="L58" s="102">
        <v>0.08</v>
      </c>
      <c r="M58" s="102">
        <v>0.08</v>
      </c>
      <c r="N58" s="102">
        <v>0.08</v>
      </c>
      <c r="O58" s="102">
        <v>0.08</v>
      </c>
      <c r="P58" s="102">
        <v>0.12</v>
      </c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3">
        <f t="shared" si="17"/>
        <v>0.99999999999999989</v>
      </c>
      <c r="AD58" s="5"/>
      <c r="AE58" s="5"/>
      <c r="AF58" s="24">
        <f>+AC58-C58</f>
        <v>0.99999999999999989</v>
      </c>
      <c r="AG58" s="11"/>
      <c r="AH58" s="17"/>
      <c r="AI58" s="18"/>
      <c r="AJ58" s="18"/>
      <c r="AK58" s="6"/>
    </row>
    <row r="59" spans="1:37" ht="24.95" customHeight="1" x14ac:dyDescent="0.25">
      <c r="A59" s="108"/>
      <c r="B59" s="109" t="s">
        <v>361</v>
      </c>
      <c r="C59" s="110">
        <f>SUM(C7:C56)</f>
        <v>0</v>
      </c>
      <c r="D59" s="111"/>
      <c r="E59" s="112">
        <f>E55+E53+E51+E49+E47+E45+E43+E41+E39+E37+E35+E33+E31+E29+E27+E25+E23+E21+E19+E17+E15+E13+E11+E9+E7</f>
        <v>0</v>
      </c>
      <c r="F59" s="112">
        <f t="shared" ref="F59:P59" si="24">F55+F53+F51+F49+F47+F45+F43+F41+F39+F37+F35+F33+F31+F29+F27+F25+F23+F21+F19+F17+F15+F13+F11+F9+F7</f>
        <v>0</v>
      </c>
      <c r="G59" s="112">
        <f t="shared" si="24"/>
        <v>0</v>
      </c>
      <c r="H59" s="112">
        <f t="shared" si="24"/>
        <v>0</v>
      </c>
      <c r="I59" s="112">
        <f t="shared" si="24"/>
        <v>0</v>
      </c>
      <c r="J59" s="112">
        <f t="shared" si="24"/>
        <v>0</v>
      </c>
      <c r="K59" s="112">
        <f t="shared" si="24"/>
        <v>0</v>
      </c>
      <c r="L59" s="112">
        <f t="shared" si="24"/>
        <v>0</v>
      </c>
      <c r="M59" s="112">
        <f t="shared" si="24"/>
        <v>0</v>
      </c>
      <c r="N59" s="112">
        <f t="shared" si="24"/>
        <v>0</v>
      </c>
      <c r="O59" s="112">
        <f t="shared" si="24"/>
        <v>0</v>
      </c>
      <c r="P59" s="112">
        <f t="shared" si="24"/>
        <v>0</v>
      </c>
      <c r="Q59" s="112">
        <f t="shared" ref="Q59:AB59" si="25">Q55+Q53+Q51+Q49+Q47+Q45+Q43+Q41+Q39+Q37+Q35+Q33+Q31+Q29+Q27+Q25+Q23+Q21+Q19+Q17+Q15+Q13+Q11+Q9+Q7</f>
        <v>0</v>
      </c>
      <c r="R59" s="112">
        <f t="shared" si="25"/>
        <v>0</v>
      </c>
      <c r="S59" s="112">
        <f t="shared" si="25"/>
        <v>0</v>
      </c>
      <c r="T59" s="112">
        <f t="shared" si="25"/>
        <v>0</v>
      </c>
      <c r="U59" s="112">
        <f t="shared" si="25"/>
        <v>0</v>
      </c>
      <c r="V59" s="112">
        <f t="shared" si="25"/>
        <v>0</v>
      </c>
      <c r="W59" s="112">
        <f t="shared" si="25"/>
        <v>0</v>
      </c>
      <c r="X59" s="112">
        <f t="shared" si="25"/>
        <v>0</v>
      </c>
      <c r="Y59" s="112">
        <f t="shared" si="25"/>
        <v>0</v>
      </c>
      <c r="Z59" s="112">
        <f t="shared" si="25"/>
        <v>0</v>
      </c>
      <c r="AA59" s="112">
        <f t="shared" si="25"/>
        <v>0</v>
      </c>
      <c r="AB59" s="112">
        <f t="shared" si="25"/>
        <v>0</v>
      </c>
      <c r="AC59" s="113">
        <f t="shared" ref="AC59:AC65" si="26">SUM(E59:AB59)</f>
        <v>0</v>
      </c>
      <c r="AD59" s="5"/>
      <c r="AF59" s="17">
        <f>+C59-AC59</f>
        <v>0</v>
      </c>
      <c r="AG59" s="11"/>
      <c r="AH59" s="17"/>
      <c r="AI59" s="4"/>
      <c r="AK59" s="6"/>
    </row>
    <row r="60" spans="1:37" ht="24.95" customHeight="1" x14ac:dyDescent="0.25">
      <c r="A60" s="120"/>
      <c r="B60" s="104" t="s">
        <v>545</v>
      </c>
      <c r="C60" s="105"/>
      <c r="D60" s="106"/>
      <c r="E60" s="107">
        <f>E59*$D$59</f>
        <v>0</v>
      </c>
      <c r="F60" s="107">
        <f t="shared" ref="F60:AB60" si="27">F59*$D$59</f>
        <v>0</v>
      </c>
      <c r="G60" s="107">
        <f t="shared" si="27"/>
        <v>0</v>
      </c>
      <c r="H60" s="107">
        <f t="shared" si="27"/>
        <v>0</v>
      </c>
      <c r="I60" s="107">
        <f t="shared" si="27"/>
        <v>0</v>
      </c>
      <c r="J60" s="107">
        <f t="shared" si="27"/>
        <v>0</v>
      </c>
      <c r="K60" s="107">
        <f t="shared" si="27"/>
        <v>0</v>
      </c>
      <c r="L60" s="107">
        <f t="shared" si="27"/>
        <v>0</v>
      </c>
      <c r="M60" s="107">
        <f t="shared" si="27"/>
        <v>0</v>
      </c>
      <c r="N60" s="107">
        <f t="shared" si="27"/>
        <v>0</v>
      </c>
      <c r="O60" s="107">
        <f t="shared" si="27"/>
        <v>0</v>
      </c>
      <c r="P60" s="107">
        <f t="shared" si="27"/>
        <v>0</v>
      </c>
      <c r="Q60" s="107">
        <f t="shared" si="27"/>
        <v>0</v>
      </c>
      <c r="R60" s="107">
        <f t="shared" si="27"/>
        <v>0</v>
      </c>
      <c r="S60" s="107">
        <f t="shared" si="27"/>
        <v>0</v>
      </c>
      <c r="T60" s="107">
        <f t="shared" si="27"/>
        <v>0</v>
      </c>
      <c r="U60" s="107">
        <f t="shared" si="27"/>
        <v>0</v>
      </c>
      <c r="V60" s="107">
        <f t="shared" si="27"/>
        <v>0</v>
      </c>
      <c r="W60" s="107">
        <f t="shared" si="27"/>
        <v>0</v>
      </c>
      <c r="X60" s="107">
        <f t="shared" si="27"/>
        <v>0</v>
      </c>
      <c r="Y60" s="107">
        <f t="shared" si="27"/>
        <v>0</v>
      </c>
      <c r="Z60" s="107">
        <f t="shared" si="27"/>
        <v>0</v>
      </c>
      <c r="AA60" s="107">
        <f t="shared" si="27"/>
        <v>0</v>
      </c>
      <c r="AB60" s="107">
        <f t="shared" si="27"/>
        <v>0</v>
      </c>
      <c r="AC60" s="121">
        <f t="shared" si="26"/>
        <v>0</v>
      </c>
      <c r="AD60" s="5"/>
      <c r="AF60" s="17">
        <f t="shared" ref="AF60:AF64" si="28">+C60-AC60</f>
        <v>0</v>
      </c>
      <c r="AG60" s="11"/>
      <c r="AH60" s="17"/>
      <c r="AI60" s="4"/>
      <c r="AK60" s="6"/>
    </row>
    <row r="61" spans="1:37" ht="24.95" customHeight="1" x14ac:dyDescent="0.25">
      <c r="A61" s="114"/>
      <c r="B61" s="115" t="s">
        <v>534</v>
      </c>
      <c r="C61" s="116">
        <f>SUM(C59:C60)</f>
        <v>0</v>
      </c>
      <c r="D61" s="117"/>
      <c r="E61" s="118">
        <f>E59+E60</f>
        <v>0</v>
      </c>
      <c r="F61" s="118">
        <f t="shared" ref="F61:AB61" si="29">F59+F60</f>
        <v>0</v>
      </c>
      <c r="G61" s="118">
        <f t="shared" si="29"/>
        <v>0</v>
      </c>
      <c r="H61" s="118">
        <f t="shared" si="29"/>
        <v>0</v>
      </c>
      <c r="I61" s="118">
        <f t="shared" si="29"/>
        <v>0</v>
      </c>
      <c r="J61" s="118">
        <f t="shared" si="29"/>
        <v>0</v>
      </c>
      <c r="K61" s="118">
        <f t="shared" si="29"/>
        <v>0</v>
      </c>
      <c r="L61" s="118">
        <f t="shared" si="29"/>
        <v>0</v>
      </c>
      <c r="M61" s="118">
        <f t="shared" si="29"/>
        <v>0</v>
      </c>
      <c r="N61" s="118">
        <f t="shared" si="29"/>
        <v>0</v>
      </c>
      <c r="O61" s="118">
        <f t="shared" si="29"/>
        <v>0</v>
      </c>
      <c r="P61" s="118">
        <f t="shared" si="29"/>
        <v>0</v>
      </c>
      <c r="Q61" s="118">
        <f t="shared" si="29"/>
        <v>0</v>
      </c>
      <c r="R61" s="118">
        <f t="shared" si="29"/>
        <v>0</v>
      </c>
      <c r="S61" s="118">
        <f t="shared" si="29"/>
        <v>0</v>
      </c>
      <c r="T61" s="118">
        <f t="shared" si="29"/>
        <v>0</v>
      </c>
      <c r="U61" s="118">
        <f t="shared" si="29"/>
        <v>0</v>
      </c>
      <c r="V61" s="118">
        <f t="shared" si="29"/>
        <v>0</v>
      </c>
      <c r="W61" s="118">
        <f t="shared" si="29"/>
        <v>0</v>
      </c>
      <c r="X61" s="118">
        <f t="shared" si="29"/>
        <v>0</v>
      </c>
      <c r="Y61" s="118">
        <f t="shared" si="29"/>
        <v>0</v>
      </c>
      <c r="Z61" s="118">
        <f t="shared" si="29"/>
        <v>0</v>
      </c>
      <c r="AA61" s="118">
        <f t="shared" si="29"/>
        <v>0</v>
      </c>
      <c r="AB61" s="118">
        <f t="shared" si="29"/>
        <v>0</v>
      </c>
      <c r="AC61" s="119">
        <f t="shared" si="26"/>
        <v>0</v>
      </c>
      <c r="AD61" s="5"/>
      <c r="AF61" s="17">
        <f t="shared" si="28"/>
        <v>0</v>
      </c>
      <c r="AG61" s="11"/>
      <c r="AH61" s="17"/>
      <c r="AI61" s="4"/>
      <c r="AK61" s="6"/>
    </row>
    <row r="62" spans="1:37" ht="24.95" customHeight="1" x14ac:dyDescent="0.25">
      <c r="A62" s="108"/>
      <c r="B62" s="109" t="s">
        <v>361</v>
      </c>
      <c r="C62" s="110">
        <f>C57</f>
        <v>0</v>
      </c>
      <c r="D62" s="111"/>
      <c r="E62" s="112">
        <f t="shared" ref="E62:AB62" si="30">E57</f>
        <v>0</v>
      </c>
      <c r="F62" s="112">
        <f t="shared" si="30"/>
        <v>0</v>
      </c>
      <c r="G62" s="112">
        <f t="shared" si="30"/>
        <v>0</v>
      </c>
      <c r="H62" s="112">
        <f t="shared" si="30"/>
        <v>0</v>
      </c>
      <c r="I62" s="112">
        <f t="shared" si="30"/>
        <v>0</v>
      </c>
      <c r="J62" s="112">
        <f t="shared" si="30"/>
        <v>0</v>
      </c>
      <c r="K62" s="112">
        <f t="shared" si="30"/>
        <v>0</v>
      </c>
      <c r="L62" s="112">
        <f t="shared" si="30"/>
        <v>0</v>
      </c>
      <c r="M62" s="112">
        <f t="shared" si="30"/>
        <v>0</v>
      </c>
      <c r="N62" s="112">
        <f t="shared" si="30"/>
        <v>0</v>
      </c>
      <c r="O62" s="112">
        <f t="shared" si="30"/>
        <v>0</v>
      </c>
      <c r="P62" s="112">
        <f t="shared" si="30"/>
        <v>0</v>
      </c>
      <c r="Q62" s="112">
        <f t="shared" si="30"/>
        <v>0</v>
      </c>
      <c r="R62" s="112">
        <f t="shared" si="30"/>
        <v>0</v>
      </c>
      <c r="S62" s="112">
        <f t="shared" si="30"/>
        <v>0</v>
      </c>
      <c r="T62" s="112">
        <f t="shared" si="30"/>
        <v>0</v>
      </c>
      <c r="U62" s="112">
        <f t="shared" si="30"/>
        <v>0</v>
      </c>
      <c r="V62" s="112">
        <f t="shared" si="30"/>
        <v>0</v>
      </c>
      <c r="W62" s="112">
        <f t="shared" si="30"/>
        <v>0</v>
      </c>
      <c r="X62" s="112">
        <f t="shared" si="30"/>
        <v>0</v>
      </c>
      <c r="Y62" s="112">
        <f t="shared" si="30"/>
        <v>0</v>
      </c>
      <c r="Z62" s="112">
        <f t="shared" si="30"/>
        <v>0</v>
      </c>
      <c r="AA62" s="112">
        <f t="shared" si="30"/>
        <v>0</v>
      </c>
      <c r="AB62" s="112">
        <f t="shared" si="30"/>
        <v>0</v>
      </c>
      <c r="AC62" s="113">
        <f t="shared" si="26"/>
        <v>0</v>
      </c>
      <c r="AD62" s="5"/>
      <c r="AF62" s="17">
        <f t="shared" si="28"/>
        <v>0</v>
      </c>
      <c r="AG62" s="11"/>
      <c r="AH62" s="17"/>
      <c r="AI62" s="4"/>
      <c r="AK62" s="6"/>
    </row>
    <row r="63" spans="1:37" ht="24.95" customHeight="1" x14ac:dyDescent="0.25">
      <c r="A63" s="120"/>
      <c r="B63" s="104" t="s">
        <v>546</v>
      </c>
      <c r="C63" s="105"/>
      <c r="D63" s="106"/>
      <c r="E63" s="107">
        <f>E62*$D$62</f>
        <v>0</v>
      </c>
      <c r="F63" s="107">
        <f t="shared" ref="F63:AB63" si="31">F62*$D$62</f>
        <v>0</v>
      </c>
      <c r="G63" s="107">
        <f t="shared" si="31"/>
        <v>0</v>
      </c>
      <c r="H63" s="107">
        <f t="shared" si="31"/>
        <v>0</v>
      </c>
      <c r="I63" s="107">
        <f t="shared" si="31"/>
        <v>0</v>
      </c>
      <c r="J63" s="107">
        <f t="shared" si="31"/>
        <v>0</v>
      </c>
      <c r="K63" s="107">
        <f t="shared" si="31"/>
        <v>0</v>
      </c>
      <c r="L63" s="107">
        <f t="shared" si="31"/>
        <v>0</v>
      </c>
      <c r="M63" s="107">
        <f t="shared" si="31"/>
        <v>0</v>
      </c>
      <c r="N63" s="107">
        <f t="shared" si="31"/>
        <v>0</v>
      </c>
      <c r="O63" s="107">
        <f t="shared" si="31"/>
        <v>0</v>
      </c>
      <c r="P63" s="107">
        <f>P62*$D$62</f>
        <v>0</v>
      </c>
      <c r="Q63" s="107">
        <f t="shared" si="31"/>
        <v>0</v>
      </c>
      <c r="R63" s="107">
        <f t="shared" si="31"/>
        <v>0</v>
      </c>
      <c r="S63" s="107">
        <f t="shared" si="31"/>
        <v>0</v>
      </c>
      <c r="T63" s="107">
        <f t="shared" si="31"/>
        <v>0</v>
      </c>
      <c r="U63" s="107">
        <f t="shared" si="31"/>
        <v>0</v>
      </c>
      <c r="V63" s="107">
        <f t="shared" si="31"/>
        <v>0</v>
      </c>
      <c r="W63" s="107">
        <f t="shared" si="31"/>
        <v>0</v>
      </c>
      <c r="X63" s="107">
        <f t="shared" si="31"/>
        <v>0</v>
      </c>
      <c r="Y63" s="107">
        <f t="shared" si="31"/>
        <v>0</v>
      </c>
      <c r="Z63" s="107">
        <f t="shared" si="31"/>
        <v>0</v>
      </c>
      <c r="AA63" s="107">
        <f t="shared" si="31"/>
        <v>0</v>
      </c>
      <c r="AB63" s="107">
        <f t="shared" si="31"/>
        <v>0</v>
      </c>
      <c r="AC63" s="121">
        <f t="shared" si="26"/>
        <v>0</v>
      </c>
      <c r="AD63" s="5"/>
      <c r="AF63" s="17">
        <f t="shared" si="28"/>
        <v>0</v>
      </c>
      <c r="AG63" s="11"/>
      <c r="AH63" s="17"/>
      <c r="AI63" s="4"/>
      <c r="AK63" s="6"/>
    </row>
    <row r="64" spans="1:37" ht="24.95" customHeight="1" x14ac:dyDescent="0.25">
      <c r="A64" s="114"/>
      <c r="B64" s="115" t="s">
        <v>535</v>
      </c>
      <c r="C64" s="116">
        <f>SUM(C62:C63)</f>
        <v>0</v>
      </c>
      <c r="D64" s="117"/>
      <c r="E64" s="118">
        <f>SUM(E62:E63)</f>
        <v>0</v>
      </c>
      <c r="F64" s="118">
        <f t="shared" ref="F64:AB64" si="32">SUM(F62:F63)</f>
        <v>0</v>
      </c>
      <c r="G64" s="118">
        <f t="shared" si="32"/>
        <v>0</v>
      </c>
      <c r="H64" s="118">
        <f t="shared" si="32"/>
        <v>0</v>
      </c>
      <c r="I64" s="118">
        <f t="shared" si="32"/>
        <v>0</v>
      </c>
      <c r="J64" s="118">
        <f t="shared" si="32"/>
        <v>0</v>
      </c>
      <c r="K64" s="118">
        <f t="shared" si="32"/>
        <v>0</v>
      </c>
      <c r="L64" s="118">
        <f t="shared" si="32"/>
        <v>0</v>
      </c>
      <c r="M64" s="118">
        <f t="shared" si="32"/>
        <v>0</v>
      </c>
      <c r="N64" s="118">
        <f t="shared" si="32"/>
        <v>0</v>
      </c>
      <c r="O64" s="118">
        <f t="shared" si="32"/>
        <v>0</v>
      </c>
      <c r="P64" s="118">
        <f t="shared" si="32"/>
        <v>0</v>
      </c>
      <c r="Q64" s="118">
        <f t="shared" si="32"/>
        <v>0</v>
      </c>
      <c r="R64" s="118">
        <f t="shared" si="32"/>
        <v>0</v>
      </c>
      <c r="S64" s="118">
        <f t="shared" si="32"/>
        <v>0</v>
      </c>
      <c r="T64" s="118">
        <f t="shared" si="32"/>
        <v>0</v>
      </c>
      <c r="U64" s="118">
        <f t="shared" si="32"/>
        <v>0</v>
      </c>
      <c r="V64" s="118">
        <f t="shared" si="32"/>
        <v>0</v>
      </c>
      <c r="W64" s="118">
        <f t="shared" si="32"/>
        <v>0</v>
      </c>
      <c r="X64" s="118">
        <f t="shared" si="32"/>
        <v>0</v>
      </c>
      <c r="Y64" s="118">
        <f t="shared" si="32"/>
        <v>0</v>
      </c>
      <c r="Z64" s="118">
        <f t="shared" si="32"/>
        <v>0</v>
      </c>
      <c r="AA64" s="118">
        <f t="shared" si="32"/>
        <v>0</v>
      </c>
      <c r="AB64" s="118">
        <f t="shared" si="32"/>
        <v>0</v>
      </c>
      <c r="AC64" s="119">
        <f t="shared" si="26"/>
        <v>0</v>
      </c>
      <c r="AD64" s="5"/>
      <c r="AF64" s="17">
        <f t="shared" si="28"/>
        <v>0</v>
      </c>
      <c r="AG64" s="11"/>
      <c r="AH64" s="17"/>
      <c r="AI64" s="4"/>
      <c r="AK64" s="6"/>
    </row>
    <row r="65" spans="1:36" ht="24.95" customHeight="1" x14ac:dyDescent="0.3">
      <c r="A65" s="108"/>
      <c r="B65" s="122" t="s">
        <v>388</v>
      </c>
      <c r="C65" s="123"/>
      <c r="D65" s="111"/>
      <c r="E65" s="112">
        <f>E64+E61</f>
        <v>0</v>
      </c>
      <c r="F65" s="112">
        <f>F61+F64</f>
        <v>0</v>
      </c>
      <c r="G65" s="112">
        <f t="shared" ref="G65:AB65" si="33">G61+G64</f>
        <v>0</v>
      </c>
      <c r="H65" s="112">
        <f t="shared" si="33"/>
        <v>0</v>
      </c>
      <c r="I65" s="112">
        <f t="shared" si="33"/>
        <v>0</v>
      </c>
      <c r="J65" s="112">
        <f t="shared" si="33"/>
        <v>0</v>
      </c>
      <c r="K65" s="112">
        <f t="shared" si="33"/>
        <v>0</v>
      </c>
      <c r="L65" s="112">
        <f t="shared" si="33"/>
        <v>0</v>
      </c>
      <c r="M65" s="112">
        <f t="shared" si="33"/>
        <v>0</v>
      </c>
      <c r="N65" s="112">
        <f t="shared" si="33"/>
        <v>0</v>
      </c>
      <c r="O65" s="112">
        <f t="shared" si="33"/>
        <v>0</v>
      </c>
      <c r="P65" s="112">
        <f t="shared" si="33"/>
        <v>0</v>
      </c>
      <c r="Q65" s="112">
        <f t="shared" si="33"/>
        <v>0</v>
      </c>
      <c r="R65" s="112">
        <f t="shared" si="33"/>
        <v>0</v>
      </c>
      <c r="S65" s="112">
        <f t="shared" si="33"/>
        <v>0</v>
      </c>
      <c r="T65" s="112">
        <f t="shared" si="33"/>
        <v>0</v>
      </c>
      <c r="U65" s="112">
        <f t="shared" si="33"/>
        <v>0</v>
      </c>
      <c r="V65" s="112">
        <f t="shared" si="33"/>
        <v>0</v>
      </c>
      <c r="W65" s="112">
        <f t="shared" si="33"/>
        <v>0</v>
      </c>
      <c r="X65" s="112">
        <f t="shared" si="33"/>
        <v>0</v>
      </c>
      <c r="Y65" s="112">
        <f t="shared" si="33"/>
        <v>0</v>
      </c>
      <c r="Z65" s="112">
        <f t="shared" si="33"/>
        <v>0</v>
      </c>
      <c r="AA65" s="112">
        <f t="shared" si="33"/>
        <v>0</v>
      </c>
      <c r="AB65" s="112">
        <f t="shared" si="33"/>
        <v>0</v>
      </c>
      <c r="AC65" s="124">
        <f t="shared" si="26"/>
        <v>0</v>
      </c>
      <c r="AF65" s="11"/>
      <c r="AG65" s="11"/>
      <c r="AH65" s="17"/>
      <c r="AI65" s="4"/>
    </row>
    <row r="66" spans="1:36" x14ac:dyDescent="0.25">
      <c r="A66" s="125"/>
      <c r="B66" s="126" t="s">
        <v>533</v>
      </c>
      <c r="C66" s="127"/>
      <c r="D66" s="127"/>
      <c r="E66" s="128">
        <f>E65</f>
        <v>0</v>
      </c>
      <c r="F66" s="130">
        <f>F65+E66</f>
        <v>0</v>
      </c>
      <c r="G66" s="130">
        <f>G65+F66</f>
        <v>0</v>
      </c>
      <c r="H66" s="130">
        <f t="shared" ref="H66:AB66" si="34">H65+G66</f>
        <v>0</v>
      </c>
      <c r="I66" s="130">
        <f t="shared" si="34"/>
        <v>0</v>
      </c>
      <c r="J66" s="130">
        <f t="shared" si="34"/>
        <v>0</v>
      </c>
      <c r="K66" s="130">
        <f t="shared" si="34"/>
        <v>0</v>
      </c>
      <c r="L66" s="130">
        <f t="shared" si="34"/>
        <v>0</v>
      </c>
      <c r="M66" s="130">
        <f t="shared" si="34"/>
        <v>0</v>
      </c>
      <c r="N66" s="130">
        <f t="shared" si="34"/>
        <v>0</v>
      </c>
      <c r="O66" s="130">
        <f t="shared" si="34"/>
        <v>0</v>
      </c>
      <c r="P66" s="130">
        <f>P65+O66</f>
        <v>0</v>
      </c>
      <c r="Q66" s="130">
        <f t="shared" si="34"/>
        <v>0</v>
      </c>
      <c r="R66" s="130">
        <f t="shared" si="34"/>
        <v>0</v>
      </c>
      <c r="S66" s="130">
        <f t="shared" si="34"/>
        <v>0</v>
      </c>
      <c r="T66" s="130">
        <f t="shared" si="34"/>
        <v>0</v>
      </c>
      <c r="U66" s="130">
        <f t="shared" si="34"/>
        <v>0</v>
      </c>
      <c r="V66" s="130">
        <f t="shared" si="34"/>
        <v>0</v>
      </c>
      <c r="W66" s="130">
        <f t="shared" si="34"/>
        <v>0</v>
      </c>
      <c r="X66" s="130">
        <f t="shared" si="34"/>
        <v>0</v>
      </c>
      <c r="Y66" s="130">
        <f t="shared" si="34"/>
        <v>0</v>
      </c>
      <c r="Z66" s="130">
        <f t="shared" si="34"/>
        <v>0</v>
      </c>
      <c r="AA66" s="130">
        <f t="shared" si="34"/>
        <v>0</v>
      </c>
      <c r="AB66" s="130">
        <f t="shared" si="34"/>
        <v>0</v>
      </c>
      <c r="AC66" s="129"/>
      <c r="AF66" s="3" t="s">
        <v>362</v>
      </c>
    </row>
    <row r="67" spans="1:36" x14ac:dyDescent="0.25">
      <c r="A67" s="131" t="s">
        <v>536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36" x14ac:dyDescent="0.25">
      <c r="E68" s="18"/>
      <c r="F68" s="18"/>
      <c r="G68" s="18"/>
      <c r="H68" s="18"/>
      <c r="I68" s="18"/>
      <c r="J68" s="18"/>
      <c r="K68" s="18"/>
      <c r="L68" s="27"/>
      <c r="M68" s="18"/>
      <c r="N68" s="27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36" x14ac:dyDescent="0.25"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36" x14ac:dyDescent="0.25"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36" x14ac:dyDescent="0.25"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3" spans="1:36" x14ac:dyDescent="0.25"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6" spans="1:36" x14ac:dyDescent="0.25"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</row>
  </sheetData>
  <mergeCells count="116">
    <mergeCell ref="A5:A6"/>
    <mergeCell ref="B5:B6"/>
    <mergeCell ref="C5:C6"/>
    <mergeCell ref="D5:D6"/>
    <mergeCell ref="AC5:AC6"/>
    <mergeCell ref="E2:W3"/>
    <mergeCell ref="X2:AB3"/>
    <mergeCell ref="A1:A4"/>
    <mergeCell ref="B1:B4"/>
    <mergeCell ref="C1:C4"/>
    <mergeCell ref="D1:D4"/>
    <mergeCell ref="E1:AB1"/>
    <mergeCell ref="A11:A12"/>
    <mergeCell ref="B11:B12"/>
    <mergeCell ref="C11:C12"/>
    <mergeCell ref="D11:D12"/>
    <mergeCell ref="A13:A14"/>
    <mergeCell ref="B13:B14"/>
    <mergeCell ref="C13:C14"/>
    <mergeCell ref="D13:D14"/>
    <mergeCell ref="A7:A8"/>
    <mergeCell ref="B7:B8"/>
    <mergeCell ref="C7:C8"/>
    <mergeCell ref="D7:D8"/>
    <mergeCell ref="A9:A10"/>
    <mergeCell ref="B9:B10"/>
    <mergeCell ref="C9:C10"/>
    <mergeCell ref="D9:D10"/>
    <mergeCell ref="A19:A20"/>
    <mergeCell ref="B19:B20"/>
    <mergeCell ref="C19:C20"/>
    <mergeCell ref="D19:D20"/>
    <mergeCell ref="A21:A22"/>
    <mergeCell ref="B21:B22"/>
    <mergeCell ref="C21:C22"/>
    <mergeCell ref="D21:D22"/>
    <mergeCell ref="A15:A16"/>
    <mergeCell ref="B15:B16"/>
    <mergeCell ref="C15:C16"/>
    <mergeCell ref="D15:D16"/>
    <mergeCell ref="A17:A18"/>
    <mergeCell ref="B17:B18"/>
    <mergeCell ref="C17:C18"/>
    <mergeCell ref="D17:D18"/>
    <mergeCell ref="A27:A28"/>
    <mergeCell ref="B27:B28"/>
    <mergeCell ref="C27:C28"/>
    <mergeCell ref="D27:D28"/>
    <mergeCell ref="A29:A30"/>
    <mergeCell ref="B29:B30"/>
    <mergeCell ref="C29:C30"/>
    <mergeCell ref="D29:D30"/>
    <mergeCell ref="A23:A24"/>
    <mergeCell ref="B23:B24"/>
    <mergeCell ref="C23:C24"/>
    <mergeCell ref="D23:D24"/>
    <mergeCell ref="A25:A26"/>
    <mergeCell ref="B25:B26"/>
    <mergeCell ref="C25:C26"/>
    <mergeCell ref="D25:D26"/>
    <mergeCell ref="A35:A36"/>
    <mergeCell ref="B35:B36"/>
    <mergeCell ref="C35:C36"/>
    <mergeCell ref="D35:D36"/>
    <mergeCell ref="A37:A38"/>
    <mergeCell ref="B37:B38"/>
    <mergeCell ref="C37:C38"/>
    <mergeCell ref="D37:D38"/>
    <mergeCell ref="A31:A32"/>
    <mergeCell ref="B31:B32"/>
    <mergeCell ref="C31:C32"/>
    <mergeCell ref="D31:D32"/>
    <mergeCell ref="A33:A34"/>
    <mergeCell ref="B33:B34"/>
    <mergeCell ref="C33:C34"/>
    <mergeCell ref="D33:D34"/>
    <mergeCell ref="A43:A44"/>
    <mergeCell ref="B43:B44"/>
    <mergeCell ref="C43:C44"/>
    <mergeCell ref="D43:D44"/>
    <mergeCell ref="A45:A46"/>
    <mergeCell ref="B45:B46"/>
    <mergeCell ref="C45:C46"/>
    <mergeCell ref="D45:D46"/>
    <mergeCell ref="A39:A40"/>
    <mergeCell ref="B39:B40"/>
    <mergeCell ref="C39:C40"/>
    <mergeCell ref="D39:D40"/>
    <mergeCell ref="A41:A42"/>
    <mergeCell ref="B41:B42"/>
    <mergeCell ref="C41:C42"/>
    <mergeCell ref="D41:D42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55:A56"/>
    <mergeCell ref="B55:B56"/>
    <mergeCell ref="C55:C56"/>
    <mergeCell ref="D55:D56"/>
    <mergeCell ref="A57:A58"/>
    <mergeCell ref="B57:B58"/>
    <mergeCell ref="C57:C58"/>
    <mergeCell ref="D57:D58"/>
    <mergeCell ref="A53:A54"/>
    <mergeCell ref="B53:B54"/>
    <mergeCell ref="C53:C54"/>
    <mergeCell ref="D53:D54"/>
  </mergeCells>
  <conditionalFormatting sqref="G19 O21 Z29:AB29 P31:AB31 R55:AB55 N51 N53:AB53 W37:AB37 P33:AB33 S45:AB45 S47:AB47 P11:AB11 Q19:AB19 V27:AB27 K15:AB15 O13:AB13 V21:AB21 T35:AB35 P25:AB25 Q51:AB51 E7:O7 E13:F13 F17:AB17 F21:M21 G23:I23 E9:AB9 Q7:AB7">
    <cfRule type="cellIs" dxfId="113" priority="204" stopIfTrue="1" operator="greaterThan">
      <formula>0</formula>
    </cfRule>
  </conditionalFormatting>
  <conditionalFormatting sqref="E11:L11">
    <cfRule type="cellIs" dxfId="112" priority="203" stopIfTrue="1" operator="greaterThan">
      <formula>0</formula>
    </cfRule>
  </conditionalFormatting>
  <conditionalFormatting sqref="E11:L11">
    <cfRule type="cellIs" dxfId="111" priority="202" stopIfTrue="1" operator="greaterThan">
      <formula>0</formula>
    </cfRule>
  </conditionalFormatting>
  <conditionalFormatting sqref="F19">
    <cfRule type="cellIs" dxfId="110" priority="200" stopIfTrue="1" operator="greaterThan">
      <formula>0</formula>
    </cfRule>
  </conditionalFormatting>
  <conditionalFormatting sqref="Q35:S35">
    <cfRule type="cellIs" dxfId="109" priority="168" stopIfTrue="1" operator="greaterThan">
      <formula>0</formula>
    </cfRule>
  </conditionalFormatting>
  <conditionalFormatting sqref="G13:I13">
    <cfRule type="cellIs" dxfId="108" priority="196" stopIfTrue="1" operator="greaterThan">
      <formula>0</formula>
    </cfRule>
  </conditionalFormatting>
  <conditionalFormatting sqref="G13:I13">
    <cfRule type="cellIs" dxfId="107" priority="195" stopIfTrue="1" operator="greaterThan">
      <formula>0</formula>
    </cfRule>
  </conditionalFormatting>
  <conditionalFormatting sqref="G13:I13">
    <cfRule type="cellIs" dxfId="106" priority="194" stopIfTrue="1" operator="greaterThan">
      <formula>0</formula>
    </cfRule>
  </conditionalFormatting>
  <conditionalFormatting sqref="H19">
    <cfRule type="cellIs" dxfId="105" priority="193" stopIfTrue="1" operator="greaterThan">
      <formula>0</formula>
    </cfRule>
  </conditionalFormatting>
  <conditionalFormatting sqref="J45:R45">
    <cfRule type="cellIs" dxfId="104" priority="157" stopIfTrue="1" operator="greaterThan">
      <formula>0</formula>
    </cfRule>
  </conditionalFormatting>
  <conditionalFormatting sqref="E17">
    <cfRule type="cellIs" dxfId="103" priority="185" stopIfTrue="1" operator="greaterThan">
      <formula>0</formula>
    </cfRule>
  </conditionalFormatting>
  <conditionalFormatting sqref="E19">
    <cfRule type="cellIs" dxfId="102" priority="184" stopIfTrue="1" operator="greaterThan">
      <formula>0</formula>
    </cfRule>
  </conditionalFormatting>
  <conditionalFormatting sqref="E21">
    <cfRule type="cellIs" dxfId="101" priority="183" stopIfTrue="1" operator="greaterThan">
      <formula>0</formula>
    </cfRule>
  </conditionalFormatting>
  <conditionalFormatting sqref="E25">
    <cfRule type="cellIs" dxfId="100" priority="182" stopIfTrue="1" operator="greaterThan">
      <formula>0</formula>
    </cfRule>
  </conditionalFormatting>
  <conditionalFormatting sqref="F31 I31 M31">
    <cfRule type="cellIs" dxfId="99" priority="176" stopIfTrue="1" operator="greaterThan">
      <formula>0</formula>
    </cfRule>
  </conditionalFormatting>
  <conditionalFormatting sqref="I27">
    <cfRule type="cellIs" dxfId="98" priority="181" stopIfTrue="1" operator="greaterThan">
      <formula>0</formula>
    </cfRule>
  </conditionalFormatting>
  <conditionalFormatting sqref="E27">
    <cfRule type="cellIs" dxfId="97" priority="180" stopIfTrue="1" operator="greaterThan">
      <formula>0</formula>
    </cfRule>
  </conditionalFormatting>
  <conditionalFormatting sqref="K29">
    <cfRule type="cellIs" dxfId="96" priority="179" stopIfTrue="1" operator="greaterThan">
      <formula>0</formula>
    </cfRule>
  </conditionalFormatting>
  <conditionalFormatting sqref="J13">
    <cfRule type="cellIs" dxfId="95" priority="149" stopIfTrue="1" operator="greaterThan">
      <formula>0</formula>
    </cfRule>
  </conditionalFormatting>
  <conditionalFormatting sqref="E29">
    <cfRule type="cellIs" dxfId="94" priority="177" stopIfTrue="1" operator="greaterThan">
      <formula>0</formula>
    </cfRule>
  </conditionalFormatting>
  <conditionalFormatting sqref="F25:O25">
    <cfRule type="cellIs" dxfId="93" priority="146" stopIfTrue="1" operator="greaterThan">
      <formula>0</formula>
    </cfRule>
  </conditionalFormatting>
  <conditionalFormatting sqref="E31">
    <cfRule type="cellIs" dxfId="92" priority="174" stopIfTrue="1" operator="greaterThan">
      <formula>0</formula>
    </cfRule>
  </conditionalFormatting>
  <conditionalFormatting sqref="J13">
    <cfRule type="cellIs" dxfId="91" priority="148" stopIfTrue="1" operator="greaterThan">
      <formula>0</formula>
    </cfRule>
  </conditionalFormatting>
  <conditionalFormatting sqref="F23">
    <cfRule type="cellIs" dxfId="90" priority="147" stopIfTrue="1" operator="greaterThan">
      <formula>0</formula>
    </cfRule>
  </conditionalFormatting>
  <conditionalFormatting sqref="F33 F37 F51:M51 F53:M53 H33:I33 H37:J37 L33 G47:J47 F43:AB43">
    <cfRule type="cellIs" dxfId="89" priority="167" stopIfTrue="1" operator="greaterThan">
      <formula>0</formula>
    </cfRule>
  </conditionalFormatting>
  <conditionalFormatting sqref="G27">
    <cfRule type="cellIs" dxfId="88" priority="137" stopIfTrue="1" operator="greaterThan">
      <formula>0</formula>
    </cfRule>
  </conditionalFormatting>
  <conditionalFormatting sqref="E33 E35 E37 E41 E43 E47 E51 E53 E39:G39 E45:F45 E55:Q55 E57:AB57 K39:AB39">
    <cfRule type="cellIs" dxfId="87" priority="165" stopIfTrue="1" operator="greaterThan">
      <formula>0</formula>
    </cfRule>
  </conditionalFormatting>
  <conditionalFormatting sqref="H19:Q19">
    <cfRule type="cellIs" dxfId="86" priority="164" stopIfTrue="1" operator="greaterThan">
      <formula>0</formula>
    </cfRule>
  </conditionalFormatting>
  <conditionalFormatting sqref="L23:AB23">
    <cfRule type="cellIs" dxfId="85" priority="163" stopIfTrue="1" operator="greaterThan">
      <formula>0</formula>
    </cfRule>
  </conditionalFormatting>
  <conditionalFormatting sqref="L27:U27">
    <cfRule type="cellIs" dxfId="84" priority="162" stopIfTrue="1" operator="greaterThan">
      <formula>0</formula>
    </cfRule>
  </conditionalFormatting>
  <conditionalFormatting sqref="S29:X29">
    <cfRule type="cellIs" dxfId="83" priority="161" stopIfTrue="1" operator="greaterThan">
      <formula>0</formula>
    </cfRule>
  </conditionalFormatting>
  <conditionalFormatting sqref="K13">
    <cfRule type="cellIs" dxfId="82" priority="126" stopIfTrue="1" operator="greaterThan">
      <formula>0</formula>
    </cfRule>
  </conditionalFormatting>
  <conditionalFormatting sqref="E23">
    <cfRule type="cellIs" dxfId="81" priority="151" stopIfTrue="1" operator="greaterThan">
      <formula>0</formula>
    </cfRule>
  </conditionalFormatting>
  <conditionalFormatting sqref="J13">
    <cfRule type="cellIs" dxfId="80" priority="150" stopIfTrue="1" operator="greaterThan">
      <formula>0</formula>
    </cfRule>
  </conditionalFormatting>
  <conditionalFormatting sqref="F27">
    <cfRule type="cellIs" dxfId="79" priority="145" stopIfTrue="1" operator="greaterThan">
      <formula>0</formula>
    </cfRule>
  </conditionalFormatting>
  <conditionalFormatting sqref="F29">
    <cfRule type="cellIs" dxfId="78" priority="144" stopIfTrue="1" operator="greaterThan">
      <formula>0</formula>
    </cfRule>
  </conditionalFormatting>
  <conditionalFormatting sqref="G29">
    <cfRule type="cellIs" dxfId="77" priority="143" stopIfTrue="1" operator="greaterThan">
      <formula>0</formula>
    </cfRule>
  </conditionalFormatting>
  <conditionalFormatting sqref="F35:P35">
    <cfRule type="cellIs" dxfId="76" priority="142" stopIfTrue="1" operator="greaterThan">
      <formula>0</formula>
    </cfRule>
  </conditionalFormatting>
  <conditionalFormatting sqref="F41 P41:AB41">
    <cfRule type="cellIs" dxfId="75" priority="140" stopIfTrue="1" operator="greaterThan">
      <formula>0</formula>
    </cfRule>
  </conditionalFormatting>
  <conditionalFormatting sqref="G31">
    <cfRule type="cellIs" dxfId="74" priority="136" stopIfTrue="1" operator="greaterThan">
      <formula>0</formula>
    </cfRule>
  </conditionalFormatting>
  <conditionalFormatting sqref="F47">
    <cfRule type="cellIs" dxfId="73" priority="138" stopIfTrue="1" operator="greaterThan">
      <formula>0</formula>
    </cfRule>
  </conditionalFormatting>
  <conditionalFormatting sqref="G33">
    <cfRule type="cellIs" dxfId="72" priority="135" stopIfTrue="1" operator="greaterThan">
      <formula>0</formula>
    </cfRule>
  </conditionalFormatting>
  <conditionalFormatting sqref="G37">
    <cfRule type="cellIs" dxfId="71" priority="133" stopIfTrue="1" operator="greaterThan">
      <formula>0</formula>
    </cfRule>
  </conditionalFormatting>
  <conditionalFormatting sqref="G45">
    <cfRule type="cellIs" dxfId="70" priority="130" stopIfTrue="1" operator="greaterThan">
      <formula>0</formula>
    </cfRule>
  </conditionalFormatting>
  <conditionalFormatting sqref="J27:K27">
    <cfRule type="cellIs" dxfId="69" priority="99" stopIfTrue="1" operator="greaterThan">
      <formula>0</formula>
    </cfRule>
  </conditionalFormatting>
  <conditionalFormatting sqref="K13">
    <cfRule type="cellIs" dxfId="68" priority="127" stopIfTrue="1" operator="greaterThan">
      <formula>0</formula>
    </cfRule>
  </conditionalFormatting>
  <conditionalFormatting sqref="K13">
    <cfRule type="cellIs" dxfId="67" priority="125" stopIfTrue="1" operator="greaterThan">
      <formula>0</formula>
    </cfRule>
  </conditionalFormatting>
  <conditionalFormatting sqref="H27">
    <cfRule type="cellIs" dxfId="66" priority="123" stopIfTrue="1" operator="greaterThan">
      <formula>0</formula>
    </cfRule>
  </conditionalFormatting>
  <conditionalFormatting sqref="H29:I29">
    <cfRule type="cellIs" dxfId="65" priority="122" stopIfTrue="1" operator="greaterThan">
      <formula>0</formula>
    </cfRule>
  </conditionalFormatting>
  <conditionalFormatting sqref="H31">
    <cfRule type="cellIs" dxfId="64" priority="121" stopIfTrue="1" operator="greaterThan">
      <formula>0</formula>
    </cfRule>
  </conditionalFormatting>
  <conditionalFormatting sqref="J29">
    <cfRule type="cellIs" dxfId="63" priority="97" stopIfTrue="1" operator="greaterThan">
      <formula>0</formula>
    </cfRule>
  </conditionalFormatting>
  <conditionalFormatting sqref="J31">
    <cfRule type="cellIs" dxfId="62" priority="96" stopIfTrue="1" operator="greaterThan">
      <formula>0</formula>
    </cfRule>
  </conditionalFormatting>
  <conditionalFormatting sqref="H45:I45">
    <cfRule type="cellIs" dxfId="61" priority="117" stopIfTrue="1" operator="greaterThan">
      <formula>0</formula>
    </cfRule>
  </conditionalFormatting>
  <conditionalFormatting sqref="P19:Q19">
    <cfRule type="cellIs" dxfId="60" priority="116" stopIfTrue="1" operator="greaterThan">
      <formula>0</formula>
    </cfRule>
  </conditionalFormatting>
  <conditionalFormatting sqref="L13">
    <cfRule type="cellIs" dxfId="59" priority="115" stopIfTrue="1" operator="greaterThan">
      <formula>0</formula>
    </cfRule>
  </conditionalFormatting>
  <conditionalFormatting sqref="L13">
    <cfRule type="cellIs" dxfId="58" priority="114" stopIfTrue="1" operator="greaterThan">
      <formula>0</formula>
    </cfRule>
  </conditionalFormatting>
  <conditionalFormatting sqref="L13">
    <cfRule type="cellIs" dxfId="57" priority="113" stopIfTrue="1" operator="greaterThan">
      <formula>0</formula>
    </cfRule>
  </conditionalFormatting>
  <conditionalFormatting sqref="K47:M47 Q47:R47">
    <cfRule type="cellIs" dxfId="56" priority="112" stopIfTrue="1" operator="greaterThan">
      <formula>0</formula>
    </cfRule>
  </conditionalFormatting>
  <conditionalFormatting sqref="N13">
    <cfRule type="cellIs" dxfId="55" priority="106" stopIfTrue="1" operator="greaterThan">
      <formula>0</formula>
    </cfRule>
  </conditionalFormatting>
  <conditionalFormatting sqref="N13">
    <cfRule type="cellIs" dxfId="54" priority="105" stopIfTrue="1" operator="greaterThan">
      <formula>0</formula>
    </cfRule>
  </conditionalFormatting>
  <conditionalFormatting sqref="N13">
    <cfRule type="cellIs" dxfId="53" priority="104" stopIfTrue="1" operator="greaterThan">
      <formula>0</formula>
    </cfRule>
  </conditionalFormatting>
  <conditionalFormatting sqref="M13">
    <cfRule type="cellIs" dxfId="52" priority="77" stopIfTrue="1" operator="greaterThan">
      <formula>0</formula>
    </cfRule>
  </conditionalFormatting>
  <conditionalFormatting sqref="P21">
    <cfRule type="cellIs" dxfId="51" priority="76" stopIfTrue="1" operator="greaterThan">
      <formula>0</formula>
    </cfRule>
  </conditionalFormatting>
  <conditionalFormatting sqref="P21">
    <cfRule type="cellIs" dxfId="50" priority="75" stopIfTrue="1" operator="greaterThan">
      <formula>0</formula>
    </cfRule>
  </conditionalFormatting>
  <conditionalFormatting sqref="M21:O21">
    <cfRule type="cellIs" dxfId="49" priority="94" stopIfTrue="1" operator="greaterThan">
      <formula>0</formula>
    </cfRule>
  </conditionalFormatting>
  <conditionalFormatting sqref="K33">
    <cfRule type="cellIs" dxfId="48" priority="93" stopIfTrue="1" operator="greaterThan">
      <formula>0</formula>
    </cfRule>
  </conditionalFormatting>
  <conditionalFormatting sqref="L29">
    <cfRule type="cellIs" dxfId="47" priority="91" stopIfTrue="1" operator="greaterThan">
      <formula>0</formula>
    </cfRule>
  </conditionalFormatting>
  <conditionalFormatting sqref="Q19">
    <cfRule type="cellIs" dxfId="46" priority="90" stopIfTrue="1" operator="greaterThan">
      <formula>0</formula>
    </cfRule>
  </conditionalFormatting>
  <conditionalFormatting sqref="N29:R29">
    <cfRule type="cellIs" dxfId="45" priority="88" stopIfTrue="1" operator="greaterThan">
      <formula>0</formula>
    </cfRule>
  </conditionalFormatting>
  <conditionalFormatting sqref="Y29">
    <cfRule type="cellIs" dxfId="44" priority="61" stopIfTrue="1" operator="greaterThan">
      <formula>0</formula>
    </cfRule>
  </conditionalFormatting>
  <conditionalFormatting sqref="L37:V37">
    <cfRule type="cellIs" dxfId="43" priority="83" stopIfTrue="1" operator="greaterThan">
      <formula>0</formula>
    </cfRule>
  </conditionalFormatting>
  <conditionalFormatting sqref="M11">
    <cfRule type="cellIs" dxfId="42" priority="81" stopIfTrue="1" operator="greaterThan">
      <formula>0</formula>
    </cfRule>
  </conditionalFormatting>
  <conditionalFormatting sqref="M11">
    <cfRule type="cellIs" dxfId="41" priority="80" stopIfTrue="1" operator="greaterThan">
      <formula>0</formula>
    </cfRule>
  </conditionalFormatting>
  <conditionalFormatting sqref="M13">
    <cfRule type="cellIs" dxfId="40" priority="79" stopIfTrue="1" operator="greaterThan">
      <formula>0</formula>
    </cfRule>
  </conditionalFormatting>
  <conditionalFormatting sqref="M13">
    <cfRule type="cellIs" dxfId="39" priority="78" stopIfTrue="1" operator="greaterThan">
      <formula>0</formula>
    </cfRule>
  </conditionalFormatting>
  <conditionalFormatting sqref="Q21:S21">
    <cfRule type="cellIs" dxfId="38" priority="74" stopIfTrue="1" operator="greaterThan">
      <formula>0</formula>
    </cfRule>
  </conditionalFormatting>
  <conditionalFormatting sqref="Q21:S21">
    <cfRule type="cellIs" dxfId="37" priority="73" stopIfTrue="1" operator="greaterThan">
      <formula>0</formula>
    </cfRule>
  </conditionalFormatting>
  <conditionalFormatting sqref="Q19">
    <cfRule type="cellIs" dxfId="36" priority="72" stopIfTrue="1" operator="greaterThan">
      <formula>0</formula>
    </cfRule>
  </conditionalFormatting>
  <conditionalFormatting sqref="R19">
    <cfRule type="cellIs" dxfId="35" priority="71" stopIfTrue="1" operator="greaterThan">
      <formula>0</formula>
    </cfRule>
  </conditionalFormatting>
  <conditionalFormatting sqref="P25:Q25">
    <cfRule type="cellIs" dxfId="34" priority="69" stopIfTrue="1" operator="greaterThan">
      <formula>0</formula>
    </cfRule>
  </conditionalFormatting>
  <conditionalFormatting sqref="N11">
    <cfRule type="cellIs" dxfId="33" priority="67" stopIfTrue="1" operator="greaterThan">
      <formula>0</formula>
    </cfRule>
  </conditionalFormatting>
  <conditionalFormatting sqref="N11">
    <cfRule type="cellIs" dxfId="32" priority="66" stopIfTrue="1" operator="greaterThan">
      <formula>0</formula>
    </cfRule>
  </conditionalFormatting>
  <conditionalFormatting sqref="O11">
    <cfRule type="cellIs" dxfId="31" priority="63" stopIfTrue="1" operator="greaterThan">
      <formula>0</formula>
    </cfRule>
  </conditionalFormatting>
  <conditionalFormatting sqref="O11">
    <cfRule type="cellIs" dxfId="30" priority="62" stopIfTrue="1" operator="greaterThan">
      <formula>0</formula>
    </cfRule>
  </conditionalFormatting>
  <conditionalFormatting sqref="AH9">
    <cfRule type="cellIs" dxfId="29" priority="58" stopIfTrue="1" operator="greaterThan">
      <formula>0</formula>
    </cfRule>
  </conditionalFormatting>
  <conditionalFormatting sqref="T21">
    <cfRule type="cellIs" dxfId="28" priority="57" stopIfTrue="1" operator="greaterThan">
      <formula>0</formula>
    </cfRule>
  </conditionalFormatting>
  <conditionalFormatting sqref="T21">
    <cfRule type="cellIs" dxfId="27" priority="56" stopIfTrue="1" operator="greaterThan">
      <formula>0</formula>
    </cfRule>
  </conditionalFormatting>
  <conditionalFormatting sqref="U21">
    <cfRule type="cellIs" dxfId="26" priority="55" stopIfTrue="1" operator="greaterThan">
      <formula>0</formula>
    </cfRule>
  </conditionalFormatting>
  <conditionalFormatting sqref="U21">
    <cfRule type="cellIs" dxfId="25" priority="54" stopIfTrue="1" operator="greaterThan">
      <formula>0</formula>
    </cfRule>
  </conditionalFormatting>
  <conditionalFormatting sqref="E15:G15">
    <cfRule type="cellIs" dxfId="24" priority="53" stopIfTrue="1" operator="greaterThan">
      <formula>0</formula>
    </cfRule>
  </conditionalFormatting>
  <conditionalFormatting sqref="P51">
    <cfRule type="cellIs" dxfId="23" priority="25" stopIfTrue="1" operator="greaterThan">
      <formula>0</formula>
    </cfRule>
  </conditionalFormatting>
  <conditionalFormatting sqref="I15:J15">
    <cfRule type="cellIs" dxfId="22" priority="50" stopIfTrue="1" operator="greaterThan">
      <formula>0</formula>
    </cfRule>
  </conditionalFormatting>
  <conditionalFormatting sqref="J33">
    <cfRule type="cellIs" dxfId="21" priority="49" stopIfTrue="1" operator="greaterThan">
      <formula>0</formula>
    </cfRule>
  </conditionalFormatting>
  <conditionalFormatting sqref="K31">
    <cfRule type="cellIs" dxfId="20" priority="48" stopIfTrue="1" operator="greaterThan">
      <formula>0</formula>
    </cfRule>
  </conditionalFormatting>
  <conditionalFormatting sqref="S49:AB49">
    <cfRule type="cellIs" dxfId="19" priority="23" stopIfTrue="1" operator="greaterThan">
      <formula>0</formula>
    </cfRule>
  </conditionalFormatting>
  <conditionalFormatting sqref="G49:J49">
    <cfRule type="cellIs" dxfId="18" priority="22" stopIfTrue="1" operator="greaterThan">
      <formula>0</formula>
    </cfRule>
  </conditionalFormatting>
  <conditionalFormatting sqref="E49">
    <cfRule type="cellIs" dxfId="17" priority="21" stopIfTrue="1" operator="greaterThan">
      <formula>0</formula>
    </cfRule>
  </conditionalFormatting>
  <conditionalFormatting sqref="F49">
    <cfRule type="cellIs" dxfId="16" priority="20" stopIfTrue="1" operator="greaterThan">
      <formula>0</formula>
    </cfRule>
  </conditionalFormatting>
  <conditionalFormatting sqref="K49:M49 Q49:R49">
    <cfRule type="cellIs" dxfId="15" priority="19" stopIfTrue="1" operator="greaterThan">
      <formula>0</formula>
    </cfRule>
  </conditionalFormatting>
  <conditionalFormatting sqref="M29">
    <cfRule type="cellIs" dxfId="14" priority="18" stopIfTrue="1" operator="greaterThan">
      <formula>0</formula>
    </cfRule>
  </conditionalFormatting>
  <conditionalFormatting sqref="K37">
    <cfRule type="cellIs" dxfId="13" priority="17" stopIfTrue="1" operator="greaterThan">
      <formula>0</formula>
    </cfRule>
  </conditionalFormatting>
  <conditionalFormatting sqref="P7">
    <cfRule type="cellIs" dxfId="12" priority="16" stopIfTrue="1" operator="greaterThan">
      <formula>0</formula>
    </cfRule>
  </conditionalFormatting>
  <conditionalFormatting sqref="H15">
    <cfRule type="cellIs" dxfId="11" priority="15" stopIfTrue="1" operator="greaterThan">
      <formula>0</formula>
    </cfRule>
  </conditionalFormatting>
  <conditionalFormatting sqref="J23">
    <cfRule type="cellIs" dxfId="10" priority="14" stopIfTrue="1" operator="greaterThan">
      <formula>0</formula>
    </cfRule>
  </conditionalFormatting>
  <conditionalFormatting sqref="K23">
    <cfRule type="cellIs" dxfId="9" priority="13" stopIfTrue="1" operator="greaterThan">
      <formula>0</formula>
    </cfRule>
  </conditionalFormatting>
  <conditionalFormatting sqref="L31">
    <cfRule type="cellIs" dxfId="8" priority="10" stopIfTrue="1" operator="greaterThan">
      <formula>0</formula>
    </cfRule>
  </conditionalFormatting>
  <conditionalFormatting sqref="N31">
    <cfRule type="cellIs" dxfId="7" priority="9" stopIfTrue="1" operator="greaterThan">
      <formula>0</formula>
    </cfRule>
  </conditionalFormatting>
  <conditionalFormatting sqref="O31">
    <cfRule type="cellIs" dxfId="6" priority="8" stopIfTrue="1" operator="greaterThan">
      <formula>0</formula>
    </cfRule>
  </conditionalFormatting>
  <conditionalFormatting sqref="M33:O33">
    <cfRule type="cellIs" dxfId="5" priority="7" stopIfTrue="1" operator="greaterThan">
      <formula>0</formula>
    </cfRule>
  </conditionalFormatting>
  <conditionalFormatting sqref="N47:P47">
    <cfRule type="cellIs" dxfId="4" priority="6" stopIfTrue="1" operator="greaterThan">
      <formula>0</formula>
    </cfRule>
  </conditionalFormatting>
  <conditionalFormatting sqref="N49:P49">
    <cfRule type="cellIs" dxfId="3" priority="5" stopIfTrue="1" operator="greaterThan">
      <formula>0</formula>
    </cfRule>
  </conditionalFormatting>
  <conditionalFormatting sqref="G41:O41">
    <cfRule type="cellIs" dxfId="2" priority="4" stopIfTrue="1" operator="greaterThan">
      <formula>0</formula>
    </cfRule>
  </conditionalFormatting>
  <conditionalFormatting sqref="O51">
    <cfRule type="cellIs" dxfId="1" priority="2" stopIfTrue="1" operator="greaterThan">
      <formula>0</formula>
    </cfRule>
  </conditionalFormatting>
  <conditionalFormatting sqref="H39:J39">
    <cfRule type="cellIs" dxfId="0" priority="1" stopIfTrue="1" operator="greaterThan">
      <formula>0</formula>
    </cfRule>
  </conditionalFormatting>
  <printOptions horizontalCentered="1" verticalCentered="1"/>
  <pageMargins left="0.19685039370078741" right="0.19685039370078741" top="0.89203431372549025" bottom="0.86614173228346458" header="0.51181102362204722" footer="0.51181102362204722"/>
  <pageSetup paperSize="9" scale="29" orientation="landscape" verticalDpi="597" r:id="rId1"/>
  <headerFooter alignWithMargins="0">
    <oddHeader>&amp;C&amp;G</oddHeader>
    <oddFooter>&amp;L&amp;"Verdana,Normal"&amp;12Coordenadoria Geral de Administração - CGA/GTE
Av. Dr. Enéas Carvalho Aguiar, 188, 3º andar | CEP 05403-000 | São Paulo / SP | Fone (11) 3066-8000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</vt:lpstr>
      <vt:lpstr>RESUMO</vt:lpstr>
      <vt:lpstr>CRONOGRAMA FISICO FINANCEIRO</vt:lpstr>
      <vt:lpstr>'CRONOGRAMA FISICO FINANCEIRO'!Area_de_impressao</vt:lpstr>
      <vt:lpstr>planilha!Area_de_impressao</vt:lpstr>
      <vt:lpstr>RESUMO!Area_de_impressao</vt:lpstr>
      <vt:lpstr>'CRONOGRAMA FISICO FINANCEIRO'!Titulos_de_impressao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cbcatelli@saude.sp.gov.br;Grupo Técnico de Edificações</dc:creator>
  <cp:lastModifiedBy>Geraldo Aniceto Vaz Filho</cp:lastModifiedBy>
  <cp:lastPrinted>2022-01-21T11:06:12Z</cp:lastPrinted>
  <dcterms:created xsi:type="dcterms:W3CDTF">2020-12-16T14:40:53Z</dcterms:created>
  <dcterms:modified xsi:type="dcterms:W3CDTF">2022-01-26T18:57:10Z</dcterms:modified>
</cp:coreProperties>
</file>