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505" yWindow="0" windowWidth="14235" windowHeight="12585" tabRatio="770"/>
  </bookViews>
  <sheets>
    <sheet name="Plan1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U12" i="3" l="1"/>
  <c r="Q14" i="3"/>
  <c r="N16" i="3"/>
  <c r="N24" i="3"/>
  <c r="Q26" i="3"/>
  <c r="U30" i="3"/>
  <c r="K32" i="3"/>
  <c r="U36" i="3"/>
  <c r="L38" i="3"/>
  <c r="R40" i="3"/>
  <c r="Q44" i="3"/>
  <c r="U42" i="3"/>
  <c r="R26" i="3"/>
  <c r="R20" i="3"/>
  <c r="U18" i="3"/>
  <c r="B53" i="3"/>
  <c r="V47" i="3"/>
  <c r="H48" i="3"/>
  <c r="H49" i="3" s="1"/>
  <c r="H50" i="3" s="1"/>
  <c r="B47" i="3"/>
  <c r="A46" i="3"/>
  <c r="K44" i="3"/>
  <c r="D44" i="3"/>
  <c r="V43" i="3"/>
  <c r="B43" i="3"/>
  <c r="N42" i="3"/>
  <c r="I42" i="3"/>
  <c r="V41" i="3"/>
  <c r="B41" i="3"/>
  <c r="V39" i="3"/>
  <c r="B39" i="3"/>
  <c r="V37" i="3"/>
  <c r="B37" i="3"/>
  <c r="N36" i="3"/>
  <c r="J36" i="3"/>
  <c r="V35" i="3"/>
  <c r="B35" i="3"/>
  <c r="V33" i="3"/>
  <c r="B33" i="3"/>
  <c r="V31" i="3"/>
  <c r="B31" i="3"/>
  <c r="N30" i="3"/>
  <c r="V29" i="3"/>
  <c r="B29" i="3"/>
  <c r="M28" i="3"/>
  <c r="V27" i="3"/>
  <c r="B27" i="3"/>
  <c r="J26" i="3"/>
  <c r="D26" i="3"/>
  <c r="V25" i="3"/>
  <c r="B25" i="3"/>
  <c r="T24" i="3"/>
  <c r="P24" i="3"/>
  <c r="O24" i="3"/>
  <c r="J24" i="3"/>
  <c r="D24" i="3"/>
  <c r="V23" i="3"/>
  <c r="B23" i="3"/>
  <c r="V21" i="3"/>
  <c r="B21" i="3"/>
  <c r="V19" i="3"/>
  <c r="B19" i="3"/>
  <c r="T18" i="3"/>
  <c r="P18" i="3"/>
  <c r="N18" i="3"/>
  <c r="H18" i="3"/>
  <c r="D18" i="3"/>
  <c r="V17" i="3"/>
  <c r="O18" i="3"/>
  <c r="B17" i="3"/>
  <c r="V15" i="3"/>
  <c r="B15" i="3"/>
  <c r="F14" i="3"/>
  <c r="V13" i="3"/>
  <c r="B13" i="3"/>
  <c r="V11" i="3"/>
  <c r="B11" i="3"/>
  <c r="B9" i="3"/>
  <c r="B7" i="3"/>
  <c r="A7" i="3"/>
  <c r="B6" i="3"/>
  <c r="A6" i="3"/>
  <c r="P12" i="3" l="1"/>
  <c r="H12" i="3"/>
  <c r="I12" i="3"/>
  <c r="T12" i="3"/>
  <c r="O12" i="3"/>
  <c r="F16" i="3"/>
  <c r="G16" i="3"/>
  <c r="R14" i="3"/>
  <c r="R16" i="3"/>
  <c r="U24" i="3"/>
  <c r="M16" i="3"/>
  <c r="S16" i="3"/>
  <c r="J38" i="3"/>
  <c r="L14" i="3"/>
  <c r="L26" i="3"/>
  <c r="H24" i="3"/>
  <c r="P26" i="3"/>
  <c r="T16" i="3"/>
  <c r="K38" i="3"/>
  <c r="P14" i="3"/>
  <c r="E26" i="3"/>
  <c r="Q38" i="3"/>
  <c r="L20" i="3"/>
  <c r="E14" i="3"/>
  <c r="K26" i="3"/>
  <c r="E32" i="3"/>
  <c r="E20" i="3"/>
  <c r="E44" i="3"/>
  <c r="Q20" i="3"/>
  <c r="D20" i="3"/>
  <c r="K20" i="3"/>
  <c r="P20" i="3"/>
  <c r="J22" i="3"/>
  <c r="Q22" i="3"/>
  <c r="E22" i="3"/>
  <c r="O22" i="3"/>
  <c r="P22" i="3"/>
  <c r="D22" i="3"/>
  <c r="K22" i="3"/>
  <c r="U22" i="3"/>
  <c r="I22" i="3"/>
  <c r="H22" i="3"/>
  <c r="G22" i="3"/>
  <c r="N22" i="3"/>
  <c r="S22" i="3"/>
  <c r="T22" i="3"/>
  <c r="R22" i="3"/>
  <c r="M22" i="3"/>
  <c r="L22" i="3"/>
  <c r="F22" i="3"/>
  <c r="J34" i="3"/>
  <c r="U34" i="3"/>
  <c r="I34" i="3"/>
  <c r="Q34" i="3"/>
  <c r="E34" i="3"/>
  <c r="O34" i="3"/>
  <c r="P34" i="3"/>
  <c r="D34" i="3"/>
  <c r="K34" i="3"/>
  <c r="F34" i="3"/>
  <c r="T34" i="3"/>
  <c r="S34" i="3"/>
  <c r="R34" i="3"/>
  <c r="N34" i="3"/>
  <c r="M34" i="3"/>
  <c r="L34" i="3"/>
  <c r="H34" i="3"/>
  <c r="G34" i="3"/>
  <c r="P28" i="3"/>
  <c r="D28" i="3"/>
  <c r="O28" i="3"/>
  <c r="K28" i="3"/>
  <c r="U28" i="3"/>
  <c r="I28" i="3"/>
  <c r="J28" i="3"/>
  <c r="Q28" i="3"/>
  <c r="E28" i="3"/>
  <c r="P40" i="3"/>
  <c r="D40" i="3"/>
  <c r="K40" i="3"/>
  <c r="U40" i="3"/>
  <c r="I40" i="3"/>
  <c r="T40" i="3"/>
  <c r="H40" i="3"/>
  <c r="J40" i="3"/>
  <c r="Q40" i="3"/>
  <c r="E40" i="3"/>
  <c r="O40" i="3"/>
  <c r="N40" i="3"/>
  <c r="S48" i="3"/>
  <c r="S49" i="3" s="1"/>
  <c r="S50" i="3" s="1"/>
  <c r="H28" i="3"/>
  <c r="I30" i="3"/>
  <c r="F32" i="3"/>
  <c r="H36" i="3"/>
  <c r="E38" i="3"/>
  <c r="L40" i="3"/>
  <c r="L28" i="3"/>
  <c r="J30" i="3"/>
  <c r="J32" i="3"/>
  <c r="I36" i="3"/>
  <c r="F38" i="3"/>
  <c r="M40" i="3"/>
  <c r="T44" i="3"/>
  <c r="H44" i="3"/>
  <c r="S44" i="3"/>
  <c r="O44" i="3"/>
  <c r="M44" i="3"/>
  <c r="L44" i="3"/>
  <c r="N44" i="3"/>
  <c r="U44" i="3"/>
  <c r="I44" i="3"/>
  <c r="G44" i="3"/>
  <c r="R44" i="3"/>
  <c r="F44" i="3"/>
  <c r="N28" i="3"/>
  <c r="P30" i="3"/>
  <c r="P32" i="3"/>
  <c r="O36" i="3"/>
  <c r="G48" i="3"/>
  <c r="G49" i="3" s="1"/>
  <c r="G50" i="3" s="1"/>
  <c r="L12" i="3"/>
  <c r="S12" i="3"/>
  <c r="G12" i="3"/>
  <c r="Q12" i="3"/>
  <c r="E12" i="3"/>
  <c r="R12" i="3"/>
  <c r="F12" i="3"/>
  <c r="M12" i="3"/>
  <c r="K12" i="3"/>
  <c r="N14" i="3"/>
  <c r="U14" i="3"/>
  <c r="U45" i="3" s="1"/>
  <c r="I14" i="3"/>
  <c r="S14" i="3"/>
  <c r="G14" i="3"/>
  <c r="T14" i="3"/>
  <c r="H14" i="3"/>
  <c r="O14" i="3"/>
  <c r="M14" i="3"/>
  <c r="S28" i="3"/>
  <c r="T30" i="3"/>
  <c r="Q32" i="3"/>
  <c r="P36" i="3"/>
  <c r="P38" i="3"/>
  <c r="R42" i="3"/>
  <c r="F42" i="3"/>
  <c r="Q42" i="3"/>
  <c r="M42" i="3"/>
  <c r="K42" i="3"/>
  <c r="J42" i="3"/>
  <c r="L42" i="3"/>
  <c r="S42" i="3"/>
  <c r="G42" i="3"/>
  <c r="E42" i="3"/>
  <c r="P42" i="3"/>
  <c r="D42" i="3"/>
  <c r="J44" i="3"/>
  <c r="Q48" i="3"/>
  <c r="Q49" i="3" s="1"/>
  <c r="Q50" i="3" s="1"/>
  <c r="E48" i="3"/>
  <c r="E49" i="3" s="1"/>
  <c r="E50" i="3" s="1"/>
  <c r="P48" i="3"/>
  <c r="P49" i="3" s="1"/>
  <c r="P50" i="3" s="1"/>
  <c r="L48" i="3"/>
  <c r="L49" i="3" s="1"/>
  <c r="L50" i="3" s="1"/>
  <c r="J48" i="3"/>
  <c r="J49" i="3" s="1"/>
  <c r="J50" i="3" s="1"/>
  <c r="U48" i="3"/>
  <c r="U49" i="3" s="1"/>
  <c r="U50" i="3" s="1"/>
  <c r="I48" i="3"/>
  <c r="I49" i="3" s="1"/>
  <c r="I50" i="3" s="1"/>
  <c r="K48" i="3"/>
  <c r="K49" i="3" s="1"/>
  <c r="K50" i="3" s="1"/>
  <c r="R48" i="3"/>
  <c r="R49" i="3" s="1"/>
  <c r="R50" i="3" s="1"/>
  <c r="F48" i="3"/>
  <c r="F49" i="3" s="1"/>
  <c r="F50" i="3" s="1"/>
  <c r="D48" i="3"/>
  <c r="O48" i="3"/>
  <c r="O49" i="3" s="1"/>
  <c r="O50" i="3" s="1"/>
  <c r="O30" i="3"/>
  <c r="L32" i="3"/>
  <c r="S40" i="3"/>
  <c r="R28" i="3"/>
  <c r="P16" i="3"/>
  <c r="D16" i="3"/>
  <c r="K16" i="3"/>
  <c r="U16" i="3"/>
  <c r="I16" i="3"/>
  <c r="J16" i="3"/>
  <c r="Q16" i="3"/>
  <c r="E16" i="3"/>
  <c r="O16" i="3"/>
  <c r="R18" i="3"/>
  <c r="F18" i="3"/>
  <c r="M18" i="3"/>
  <c r="K18" i="3"/>
  <c r="L18" i="3"/>
  <c r="S18" i="3"/>
  <c r="G18" i="3"/>
  <c r="Q18" i="3"/>
  <c r="E18" i="3"/>
  <c r="T20" i="3"/>
  <c r="H20" i="3"/>
  <c r="O20" i="3"/>
  <c r="M20" i="3"/>
  <c r="N20" i="3"/>
  <c r="U20" i="3"/>
  <c r="I20" i="3"/>
  <c r="S20" i="3"/>
  <c r="G20" i="3"/>
  <c r="T28" i="3"/>
  <c r="R32" i="3"/>
  <c r="T36" i="3"/>
  <c r="M48" i="3"/>
  <c r="M49" i="3" s="1"/>
  <c r="M50" i="3" s="1"/>
  <c r="D12" i="3"/>
  <c r="D14" i="3"/>
  <c r="L24" i="3"/>
  <c r="S24" i="3"/>
  <c r="G24" i="3"/>
  <c r="Q24" i="3"/>
  <c r="E24" i="3"/>
  <c r="R24" i="3"/>
  <c r="F24" i="3"/>
  <c r="M24" i="3"/>
  <c r="K24" i="3"/>
  <c r="N26" i="3"/>
  <c r="M26" i="3"/>
  <c r="U26" i="3"/>
  <c r="I26" i="3"/>
  <c r="S26" i="3"/>
  <c r="G26" i="3"/>
  <c r="T26" i="3"/>
  <c r="H26" i="3"/>
  <c r="O26" i="3"/>
  <c r="H42" i="3"/>
  <c r="P44" i="3"/>
  <c r="N48" i="3"/>
  <c r="N49" i="3" s="1"/>
  <c r="N50" i="3" s="1"/>
  <c r="R30" i="3"/>
  <c r="F30" i="3"/>
  <c r="Q30" i="3"/>
  <c r="M30" i="3"/>
  <c r="K30" i="3"/>
  <c r="L30" i="3"/>
  <c r="S30" i="3"/>
  <c r="G30" i="3"/>
  <c r="E30" i="3"/>
  <c r="L36" i="3"/>
  <c r="K36" i="3"/>
  <c r="S36" i="3"/>
  <c r="G36" i="3"/>
  <c r="Q36" i="3"/>
  <c r="E36" i="3"/>
  <c r="R36" i="3"/>
  <c r="F36" i="3"/>
  <c r="M36" i="3"/>
  <c r="N38" i="3"/>
  <c r="U38" i="3"/>
  <c r="I38" i="3"/>
  <c r="S38" i="3"/>
  <c r="G38" i="3"/>
  <c r="R38" i="3"/>
  <c r="T38" i="3"/>
  <c r="H38" i="3"/>
  <c r="O38" i="3"/>
  <c r="M38" i="3"/>
  <c r="T48" i="3"/>
  <c r="T49" i="3" s="1"/>
  <c r="T50" i="3" s="1"/>
  <c r="J12" i="3"/>
  <c r="J14" i="3"/>
  <c r="H16" i="3"/>
  <c r="I18" i="3"/>
  <c r="F20" i="3"/>
  <c r="F28" i="3"/>
  <c r="D30" i="3"/>
  <c r="D32" i="3"/>
  <c r="F40" i="3"/>
  <c r="O42" i="3"/>
  <c r="C45" i="3"/>
  <c r="C51" i="3" s="1"/>
  <c r="N12" i="3"/>
  <c r="K14" i="3"/>
  <c r="L16" i="3"/>
  <c r="J18" i="3"/>
  <c r="J20" i="3"/>
  <c r="I24" i="3"/>
  <c r="F26" i="3"/>
  <c r="G28" i="3"/>
  <c r="H30" i="3"/>
  <c r="D36" i="3"/>
  <c r="D38" i="3"/>
  <c r="G40" i="3"/>
  <c r="T42" i="3"/>
  <c r="T32" i="3"/>
  <c r="H32" i="3"/>
  <c r="S32" i="3"/>
  <c r="G32" i="3"/>
  <c r="O32" i="3"/>
  <c r="M32" i="3"/>
  <c r="N32" i="3"/>
  <c r="U32" i="3"/>
  <c r="I32" i="3"/>
  <c r="P45" i="3" l="1"/>
  <c r="P46" i="3" s="1"/>
  <c r="P51" i="3" s="1"/>
  <c r="V26" i="3"/>
  <c r="I45" i="3"/>
  <c r="I46" i="3" s="1"/>
  <c r="I51" i="3" s="1"/>
  <c r="V20" i="3"/>
  <c r="V24" i="3"/>
  <c r="V44" i="3"/>
  <c r="N45" i="3"/>
  <c r="V18" i="3"/>
  <c r="H45" i="3"/>
  <c r="H46" i="3" s="1"/>
  <c r="Q45" i="3"/>
  <c r="Q46" i="3" s="1"/>
  <c r="Q51" i="3" s="1"/>
  <c r="T45" i="3"/>
  <c r="T46" i="3" s="1"/>
  <c r="T51" i="3" s="1"/>
  <c r="U46" i="3"/>
  <c r="U51" i="3" s="1"/>
  <c r="G45" i="3"/>
  <c r="V38" i="3"/>
  <c r="V14" i="3"/>
  <c r="S45" i="3"/>
  <c r="V36" i="3"/>
  <c r="D45" i="3"/>
  <c r="V12" i="3"/>
  <c r="L45" i="3"/>
  <c r="V32" i="3"/>
  <c r="D49" i="3"/>
  <c r="V48" i="3"/>
  <c r="V30" i="3"/>
  <c r="V42" i="3"/>
  <c r="V28" i="3"/>
  <c r="V22" i="3"/>
  <c r="K45" i="3"/>
  <c r="M45" i="3"/>
  <c r="V40" i="3"/>
  <c r="V16" i="3"/>
  <c r="F45" i="3"/>
  <c r="R45" i="3"/>
  <c r="J45" i="3"/>
  <c r="O45" i="3"/>
  <c r="E45" i="3"/>
  <c r="V34" i="3"/>
  <c r="N46" i="3" l="1"/>
  <c r="N51" i="3" s="1"/>
  <c r="H51" i="3"/>
  <c r="S46" i="3"/>
  <c r="S51" i="3" s="1"/>
  <c r="V45" i="3"/>
  <c r="G46" i="3"/>
  <c r="G51" i="3" s="1"/>
  <c r="E46" i="3"/>
  <c r="E51" i="3" s="1"/>
  <c r="O46" i="3"/>
  <c r="O51" i="3" s="1"/>
  <c r="J46" i="3"/>
  <c r="J51" i="3" s="1"/>
  <c r="F46" i="3"/>
  <c r="F51" i="3" s="1"/>
  <c r="L46" i="3"/>
  <c r="L51" i="3" s="1"/>
  <c r="V49" i="3"/>
  <c r="D50" i="3"/>
  <c r="V50" i="3" s="1"/>
  <c r="R46" i="3"/>
  <c r="R51" i="3" s="1"/>
  <c r="D46" i="3"/>
  <c r="D51" i="3" s="1"/>
  <c r="D52" i="3" s="1"/>
  <c r="M46" i="3"/>
  <c r="M51" i="3" s="1"/>
  <c r="K46" i="3"/>
  <c r="K51" i="3" s="1"/>
  <c r="E52" i="3" l="1"/>
  <c r="F52" i="3" s="1"/>
  <c r="G52" i="3" s="1"/>
  <c r="H52" i="3" s="1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T52" i="3" s="1"/>
  <c r="U52" i="3" s="1"/>
  <c r="V46" i="3"/>
  <c r="V51" i="3" s="1"/>
</calcChain>
</file>

<file path=xl/sharedStrings.xml><?xml version="1.0" encoding="utf-8"?>
<sst xmlns="http://schemas.openxmlformats.org/spreadsheetml/2006/main" count="49" uniqueCount="49">
  <si>
    <t>COORDENADORIA GERAL DE ADMINISTRAÇÃO</t>
  </si>
  <si>
    <t>GRUPO TÉCNICO DE EDIFICAÇÕES</t>
  </si>
  <si>
    <t>1.0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</si>
  <si>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</si>
  <si>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</si>
  <si>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</si>
  <si>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</si>
  <si>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</si>
  <si>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</si>
  <si>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</si>
  <si>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</si>
  <si>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</si>
  <si>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11.0</t>
  </si>
  <si>
    <t>12.0</t>
  </si>
  <si>
    <t>13.0</t>
  </si>
  <si>
    <t>14.0</t>
  </si>
  <si>
    <t>15.0</t>
  </si>
  <si>
    <t>16.0</t>
  </si>
  <si>
    <t>17.0</t>
  </si>
  <si>
    <t>TOTAL obra</t>
  </si>
  <si>
    <t>18.0</t>
  </si>
  <si>
    <t>TOTAL equipamentos</t>
  </si>
  <si>
    <t>BDI equipamentos</t>
  </si>
  <si>
    <t>TOTAL GERAL (obra + equipamentos)</t>
  </si>
  <si>
    <t>Cronograma físico - financeiro</t>
  </si>
  <si>
    <t>SECRETARIA DE ESTADO DA SAÚDE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</si>
  <si>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</si>
  <si>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</si>
  <si>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</si>
  <si>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</si>
  <si>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</si>
  <si>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</si>
  <si>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</si>
  <si>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</si>
  <si>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</si>
  <si>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</si>
  <si>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</si>
  <si>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</si>
  <si>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</si>
  <si>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</si>
  <si>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</si>
  <si>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</si>
  <si>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</si>
  <si>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</si>
  <si>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</si>
  <si>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</si>
  <si>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</si>
  <si>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Total</t>
  </si>
  <si>
    <t>TOTAL GERAL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</si>
</sst>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3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匠牥晩視敤††††††††"/>
    </font>
    <font>
      <sz val="11"/>
      <color theme="1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9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5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2" applyNumberFormat="0" applyAlignment="0" applyProtection="0"/>
    <xf numFmtId="0" fontId="21" fillId="6" borderId="13" applyNumberFormat="0" applyAlignment="0" applyProtection="0"/>
    <xf numFmtId="0" fontId="22" fillId="6" borderId="12" applyNumberFormat="0" applyAlignment="0" applyProtection="0"/>
    <xf numFmtId="0" fontId="23" fillId="0" borderId="14" applyNumberFormat="0" applyFill="0" applyAlignment="0" applyProtection="0"/>
    <xf numFmtId="0" fontId="24" fillId="7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17" applyNumberFormat="0" applyFill="0" applyAlignment="0" applyProtection="0"/>
    <xf numFmtId="0" fontId="2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7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9" fillId="0" borderId="0"/>
    <xf numFmtId="0" fontId="28" fillId="0" borderId="0">
      <alignment vertical="center"/>
    </xf>
    <xf numFmtId="0" fontId="2" fillId="0" borderId="0"/>
    <xf numFmtId="0" fontId="2" fillId="8" borderId="16" applyNumberFormat="0" applyFon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16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7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44" fontId="30" fillId="0" borderId="0" xfId="2" applyFont="1" applyAlignment="1" applyProtection="1">
      <alignment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31" fillId="0" borderId="0" xfId="0" applyFont="1" applyAlignment="1" applyProtection="1">
      <alignment horizontal="center" wrapText="1"/>
      <protection hidden="1"/>
    </xf>
    <xf numFmtId="44" fontId="31" fillId="0" borderId="0" xfId="2" applyFont="1" applyAlignment="1" applyProtection="1">
      <alignment wrapText="1"/>
      <protection hidden="1"/>
    </xf>
    <xf numFmtId="0" fontId="31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center" wrapText="1"/>
      <protection hidden="1"/>
    </xf>
    <xf numFmtId="44" fontId="10" fillId="0" borderId="0" xfId="2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32" fillId="0" borderId="0" xfId="0" applyFont="1" applyAlignment="1" applyProtection="1">
      <alignment wrapText="1"/>
      <protection hidden="1"/>
    </xf>
    <xf numFmtId="4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32" fillId="0" borderId="0" xfId="0" applyNumberFormat="1" applyFont="1" applyAlignment="1" applyProtection="1">
      <alignment horizontal="center" wrapText="1"/>
      <protection hidden="1"/>
    </xf>
    <xf numFmtId="44" fontId="32" fillId="0" borderId="0" xfId="2" applyFont="1" applyAlignment="1" applyProtection="1">
      <alignment horizontal="left" wrapText="1"/>
      <protection hidden="1"/>
    </xf>
    <xf numFmtId="0" fontId="32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44" fontId="11" fillId="0" borderId="19" xfId="2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34" fillId="0" borderId="6" xfId="0" applyFont="1" applyBorder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164" fontId="11" fillId="0" borderId="23" xfId="0" applyNumberFormat="1" applyFont="1" applyBorder="1" applyAlignment="1" applyProtection="1">
      <alignment horizontal="center" vertical="center" wrapText="1"/>
      <protection hidden="1"/>
    </xf>
    <xf numFmtId="44" fontId="11" fillId="0" borderId="23" xfId="2" applyFont="1" applyBorder="1" applyAlignment="1" applyProtection="1">
      <alignment vertical="center" wrapText="1"/>
      <protection hidden="1"/>
    </xf>
    <xf numFmtId="10" fontId="35" fillId="0" borderId="24" xfId="0" applyNumberFormat="1" applyFont="1" applyFill="1" applyBorder="1" applyAlignment="1" applyProtection="1">
      <alignment horizontal="center" wrapText="1"/>
      <protection hidden="1"/>
    </xf>
    <xf numFmtId="10" fontId="35" fillId="0" borderId="25" xfId="0" applyNumberFormat="1" applyFont="1" applyFill="1" applyBorder="1" applyAlignment="1" applyProtection="1">
      <alignment horizontal="center" wrapText="1"/>
      <protection hidden="1"/>
    </xf>
    <xf numFmtId="10" fontId="35" fillId="0" borderId="2" xfId="0" applyNumberFormat="1" applyFont="1" applyFill="1" applyBorder="1" applyAlignment="1" applyProtection="1">
      <alignment horizontal="center" wrapText="1"/>
      <protection hidden="1"/>
    </xf>
    <xf numFmtId="9" fontId="9" fillId="0" borderId="26" xfId="0" applyNumberFormat="1" applyFont="1" applyBorder="1" applyAlignment="1" applyProtection="1">
      <alignment horizontal="right" wrapText="1"/>
      <protection hidden="1"/>
    </xf>
    <xf numFmtId="0" fontId="9" fillId="0" borderId="27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 wrapText="1"/>
      <protection hidden="1"/>
    </xf>
    <xf numFmtId="44" fontId="11" fillId="0" borderId="26" xfId="2" applyFont="1" applyBorder="1" applyAlignment="1" applyProtection="1">
      <alignment vertical="center" wrapText="1"/>
      <protection hidden="1"/>
    </xf>
    <xf numFmtId="164" fontId="9" fillId="0" borderId="3" xfId="0" applyNumberFormat="1" applyFont="1" applyFill="1" applyBorder="1" applyAlignment="1" applyProtection="1">
      <alignment horizontal="center" wrapText="1"/>
      <protection hidden="1"/>
    </xf>
    <xf numFmtId="164" fontId="9" fillId="0" borderId="1" xfId="0" applyNumberFormat="1" applyFont="1" applyFill="1" applyBorder="1" applyAlignment="1" applyProtection="1">
      <alignment horizontal="center" wrapText="1"/>
      <protection hidden="1"/>
    </xf>
    <xf numFmtId="164" fontId="9" fillId="0" borderId="4" xfId="0" applyNumberFormat="1" applyFont="1" applyFill="1" applyBorder="1" applyAlignment="1" applyProtection="1">
      <alignment horizontal="center" wrapText="1"/>
      <protection hidden="1"/>
    </xf>
    <xf numFmtId="44" fontId="12" fillId="0" borderId="28" xfId="2" applyFont="1" applyBorder="1" applyAlignment="1" applyProtection="1">
      <alignment horizontal="right" wrapText="1"/>
      <protection hidden="1"/>
    </xf>
    <xf numFmtId="10" fontId="9" fillId="0" borderId="3" xfId="0" applyNumberFormat="1" applyFont="1" applyFill="1" applyBorder="1" applyAlignment="1" applyProtection="1">
      <alignment horizontal="center" wrapText="1"/>
      <protection hidden="1"/>
    </xf>
    <xf numFmtId="10" fontId="9" fillId="0" borderId="1" xfId="0" applyNumberFormat="1" applyFont="1" applyFill="1" applyBorder="1" applyAlignment="1" applyProtection="1">
      <alignment horizontal="center" wrapText="1"/>
      <protection hidden="1"/>
    </xf>
    <xf numFmtId="10" fontId="9" fillId="0" borderId="4" xfId="0" applyNumberFormat="1" applyFont="1" applyFill="1" applyBorder="1" applyAlignment="1" applyProtection="1">
      <alignment horizontal="center" wrapText="1"/>
      <protection hidden="1"/>
    </xf>
    <xf numFmtId="9" fontId="9" fillId="0" borderId="28" xfId="0" applyNumberFormat="1" applyFont="1" applyBorder="1" applyAlignment="1" applyProtection="1">
      <alignment horizontal="right" wrapText="1"/>
      <protection hidden="1"/>
    </xf>
    <xf numFmtId="9" fontId="0" fillId="0" borderId="0" xfId="0" applyNumberFormat="1"/>
    <xf numFmtId="10" fontId="35" fillId="0" borderId="3" xfId="0" applyNumberFormat="1" applyFont="1" applyFill="1" applyBorder="1" applyAlignment="1" applyProtection="1">
      <alignment horizontal="center" wrapText="1"/>
      <protection hidden="1"/>
    </xf>
    <xf numFmtId="10" fontId="35" fillId="0" borderId="1" xfId="0" applyNumberFormat="1" applyFont="1" applyFill="1" applyBorder="1" applyAlignment="1" applyProtection="1">
      <alignment horizontal="center" wrapText="1"/>
      <protection hidden="1"/>
    </xf>
    <xf numFmtId="10" fontId="35" fillId="0" borderId="4" xfId="0" applyNumberFormat="1" applyFont="1" applyFill="1" applyBorder="1" applyAlignment="1" applyProtection="1">
      <alignment horizontal="center" wrapText="1"/>
      <protection hidden="1"/>
    </xf>
    <xf numFmtId="44" fontId="12" fillId="0" borderId="23" xfId="2" applyFont="1" applyBorder="1" applyAlignment="1" applyProtection="1">
      <alignment horizontal="right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29" xfId="0" applyFont="1" applyBorder="1" applyAlignment="1" applyProtection="1">
      <alignment horizontal="center" vertical="center" wrapText="1"/>
      <protection hidden="1"/>
    </xf>
    <xf numFmtId="44" fontId="11" fillId="0" borderId="30" xfId="2" applyFont="1" applyBorder="1" applyAlignment="1" applyProtection="1">
      <alignment vertical="center" wrapText="1"/>
      <protection hidden="1"/>
    </xf>
    <xf numFmtId="0" fontId="11" fillId="33" borderId="18" xfId="0" applyFont="1" applyFill="1" applyBorder="1" applyAlignment="1" applyProtection="1">
      <alignment wrapText="1"/>
      <protection hidden="1"/>
    </xf>
    <xf numFmtId="0" fontId="11" fillId="33" borderId="31" xfId="0" applyFont="1" applyFill="1" applyBorder="1" applyAlignment="1" applyProtection="1">
      <alignment wrapText="1"/>
      <protection hidden="1"/>
    </xf>
    <xf numFmtId="44" fontId="11" fillId="33" borderId="32" xfId="2" applyFont="1" applyFill="1" applyBorder="1" applyAlignment="1" applyProtection="1">
      <alignment wrapText="1"/>
      <protection hidden="1"/>
    </xf>
    <xf numFmtId="164" fontId="9" fillId="33" borderId="24" xfId="0" applyNumberFormat="1" applyFont="1" applyFill="1" applyBorder="1" applyAlignment="1" applyProtection="1">
      <alignment horizontal="center" wrapText="1"/>
      <protection hidden="1"/>
    </xf>
    <xf numFmtId="164" fontId="34" fillId="33" borderId="6" xfId="0" applyNumberFormat="1" applyFont="1" applyFill="1" applyBorder="1" applyAlignment="1" applyProtection="1">
      <alignment horizontal="center" wrapText="1"/>
      <protection hidden="1"/>
    </xf>
    <xf numFmtId="0" fontId="11" fillId="33" borderId="5" xfId="0" applyFont="1" applyFill="1" applyBorder="1" applyAlignment="1" applyProtection="1">
      <alignment wrapText="1"/>
      <protection hidden="1"/>
    </xf>
    <xf numFmtId="0" fontId="11" fillId="33" borderId="33" xfId="0" applyFont="1" applyFill="1" applyBorder="1" applyAlignment="1" applyProtection="1">
      <alignment wrapText="1"/>
      <protection hidden="1"/>
    </xf>
    <xf numFmtId="44" fontId="11" fillId="33" borderId="34" xfId="2" applyFont="1" applyFill="1" applyBorder="1" applyAlignment="1" applyProtection="1">
      <alignment wrapText="1"/>
      <protection hidden="1"/>
    </xf>
    <xf numFmtId="164" fontId="10" fillId="33" borderId="35" xfId="0" applyNumberFormat="1" applyFont="1" applyFill="1" applyBorder="1" applyAlignment="1" applyProtection="1">
      <alignment wrapText="1"/>
      <protection hidden="1"/>
    </xf>
    <xf numFmtId="43" fontId="11" fillId="33" borderId="6" xfId="1" applyFont="1" applyFill="1" applyBorder="1" applyAlignment="1" applyProtection="1">
      <alignment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44" fontId="11" fillId="0" borderId="36" xfId="2" applyFont="1" applyBorder="1" applyAlignment="1" applyProtection="1">
      <alignment vertical="center" wrapText="1"/>
      <protection hidden="1"/>
    </xf>
    <xf numFmtId="10" fontId="9" fillId="0" borderId="8" xfId="0" applyNumberFormat="1" applyFont="1" applyFill="1" applyBorder="1" applyAlignment="1" applyProtection="1">
      <alignment horizontal="center" wrapText="1"/>
      <protection hidden="1"/>
    </xf>
    <xf numFmtId="44" fontId="11" fillId="33" borderId="37" xfId="2" applyFont="1" applyFill="1" applyBorder="1" applyAlignment="1" applyProtection="1">
      <alignment wrapText="1"/>
      <protection hidden="1"/>
    </xf>
    <xf numFmtId="164" fontId="10" fillId="33" borderId="18" xfId="0" applyNumberFormat="1" applyFont="1" applyFill="1" applyBorder="1" applyAlignment="1" applyProtection="1">
      <alignment wrapText="1"/>
      <protection hidden="1"/>
    </xf>
    <xf numFmtId="164" fontId="10" fillId="33" borderId="19" xfId="0" applyNumberFormat="1" applyFont="1" applyFill="1" applyBorder="1" applyAlignment="1" applyProtection="1">
      <alignment wrapText="1"/>
      <protection hidden="1"/>
    </xf>
    <xf numFmtId="164" fontId="10" fillId="33" borderId="38" xfId="0" applyNumberFormat="1" applyFont="1" applyFill="1" applyBorder="1" applyAlignment="1" applyProtection="1">
      <alignment wrapText="1"/>
      <protection hidden="1"/>
    </xf>
    <xf numFmtId="44" fontId="11" fillId="33" borderId="39" xfId="2" applyFont="1" applyFill="1" applyBorder="1" applyAlignment="1" applyProtection="1">
      <alignment wrapText="1"/>
      <protection hidden="1"/>
    </xf>
    <xf numFmtId="164" fontId="10" fillId="33" borderId="5" xfId="0" applyNumberFormat="1" applyFont="1" applyFill="1" applyBorder="1" applyAlignment="1" applyProtection="1">
      <alignment wrapText="1"/>
      <protection hidden="1"/>
    </xf>
    <xf numFmtId="0" fontId="11" fillId="34" borderId="40" xfId="0" applyFont="1" applyFill="1" applyBorder="1" applyAlignment="1" applyProtection="1">
      <alignment wrapText="1"/>
      <protection hidden="1"/>
    </xf>
    <xf numFmtId="0" fontId="11" fillId="34" borderId="41" xfId="0" applyFont="1" applyFill="1" applyBorder="1" applyAlignment="1" applyProtection="1">
      <alignment wrapText="1"/>
      <protection hidden="1"/>
    </xf>
    <xf numFmtId="44" fontId="11" fillId="34" borderId="42" xfId="2" applyFont="1" applyFill="1" applyBorder="1" applyAlignment="1" applyProtection="1">
      <alignment wrapText="1"/>
      <protection hidden="1"/>
    </xf>
    <xf numFmtId="164" fontId="11" fillId="34" borderId="43" xfId="0" applyNumberFormat="1" applyFont="1" applyFill="1" applyBorder="1" applyAlignment="1" applyProtection="1">
      <alignment wrapText="1"/>
      <protection hidden="1"/>
    </xf>
    <xf numFmtId="164" fontId="11" fillId="34" borderId="44" xfId="0" applyNumberFormat="1" applyFont="1" applyFill="1" applyBorder="1" applyAlignment="1" applyProtection="1">
      <alignment wrapText="1"/>
      <protection hidden="1"/>
    </xf>
    <xf numFmtId="164" fontId="11" fillId="34" borderId="30" xfId="0" applyNumberFormat="1" applyFont="1" applyFill="1" applyBorder="1" applyAlignment="1" applyProtection="1">
      <alignment wrapText="1"/>
      <protection hidden="1"/>
    </xf>
    <xf numFmtId="43" fontId="11" fillId="34" borderId="6" xfId="1" applyFont="1" applyFill="1" applyBorder="1" applyAlignment="1" applyProtection="1">
      <alignment wrapText="1"/>
      <protection hidden="1"/>
    </xf>
    <xf numFmtId="0" fontId="11" fillId="34" borderId="5" xfId="0" applyFont="1" applyFill="1" applyBorder="1" applyAlignment="1" applyProtection="1">
      <alignment wrapText="1"/>
      <protection hidden="1"/>
    </xf>
    <xf numFmtId="0" fontId="11" fillId="34" borderId="33" xfId="0" applyFont="1" applyFill="1" applyBorder="1" applyAlignment="1" applyProtection="1">
      <alignment wrapText="1"/>
      <protection hidden="1"/>
    </xf>
    <xf numFmtId="44" fontId="11" fillId="34" borderId="39" xfId="2" applyFont="1" applyFill="1" applyBorder="1" applyAlignment="1" applyProtection="1">
      <alignment wrapText="1"/>
      <protection hidden="1"/>
    </xf>
    <xf numFmtId="0" fontId="7" fillId="0" borderId="0" xfId="0" applyFont="1"/>
    <xf numFmtId="44" fontId="11" fillId="0" borderId="23" xfId="2" applyFont="1" applyBorder="1" applyAlignment="1" applyProtection="1">
      <alignment horizontal="center" vertical="center" wrapText="1"/>
      <protection hidden="1"/>
    </xf>
    <xf numFmtId="44" fontId="11" fillId="0" borderId="26" xfId="2" applyFont="1" applyBorder="1" applyAlignment="1" applyProtection="1">
      <alignment horizontal="center" vertical="center" wrapText="1"/>
      <protection hidden="1"/>
    </xf>
  </cellXfs>
  <cellStyles count="79">
    <cellStyle name="20% - Ênfase1" xfId="27" builtinId="30" customBuiltin="1"/>
    <cellStyle name="20% - Ênfase1 2" xfId="61"/>
    <cellStyle name="20% - Ênfase2" xfId="31" builtinId="34" customBuiltin="1"/>
    <cellStyle name="20% - Ênfase2 2" xfId="62"/>
    <cellStyle name="20% - Ênfase3" xfId="35" builtinId="38" customBuiltin="1"/>
    <cellStyle name="20% - Ênfase3 2" xfId="63"/>
    <cellStyle name="20% - Ênfase4" xfId="39" builtinId="42" customBuiltin="1"/>
    <cellStyle name="20% - Ênfase4 2" xfId="64"/>
    <cellStyle name="20% - Ênfase5" xfId="43" builtinId="46" customBuiltin="1"/>
    <cellStyle name="20% - Ênfase5 2" xfId="65"/>
    <cellStyle name="20% - Ênfase6" xfId="47" builtinId="50" customBuiltin="1"/>
    <cellStyle name="20% - Ênfase6 2" xfId="66"/>
    <cellStyle name="40% - Ênfase1" xfId="28" builtinId="31" customBuiltin="1"/>
    <cellStyle name="40% - Ênfase1 2" xfId="67"/>
    <cellStyle name="40% - Ênfase2" xfId="32" builtinId="35" customBuiltin="1"/>
    <cellStyle name="40% - Ênfase2 2" xfId="68"/>
    <cellStyle name="40% - Ênfase3" xfId="36" builtinId="39" customBuiltin="1"/>
    <cellStyle name="40% - Ênfase3 2" xfId="69"/>
    <cellStyle name="40% - Ênfase4" xfId="40" builtinId="43" customBuiltin="1"/>
    <cellStyle name="40% - Ênfase4 2" xfId="70"/>
    <cellStyle name="40% - Ênfase5" xfId="44" builtinId="47" customBuiltin="1"/>
    <cellStyle name="40% - Ênfase5 2" xfId="71"/>
    <cellStyle name="40% - Ênfase6" xfId="48" builtinId="51" customBuiltin="1"/>
    <cellStyle name="40% - Ênfase6 2" xfId="72"/>
    <cellStyle name="60% - Ênfase1" xfId="29" builtinId="32" customBuiltin="1"/>
    <cellStyle name="60% - Ênfase2" xfId="33" builtinId="36" customBuiltin="1"/>
    <cellStyle name="60% - Ênfase3" xfId="37" builtinId="40" customBuiltin="1"/>
    <cellStyle name="60% - Ênfase4" xfId="41" builtinId="44" customBuiltin="1"/>
    <cellStyle name="60% - Ênfase5" xfId="45" builtinId="48" customBuiltin="1"/>
    <cellStyle name="60% - Ênfase6" xfId="49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6" builtinId="29" customBuiltin="1"/>
    <cellStyle name="Ênfase2" xfId="30" builtinId="33" customBuiltin="1"/>
    <cellStyle name="Ênfase3" xfId="34" builtinId="37" customBuiltin="1"/>
    <cellStyle name="Ênfase4" xfId="38" builtinId="41" customBuiltin="1"/>
    <cellStyle name="Ênfase5" xfId="42" builtinId="45" customBuiltin="1"/>
    <cellStyle name="Ênfase6" xfId="46" builtinId="49" customBuiltin="1"/>
    <cellStyle name="Entrada" xfId="18" builtinId="20" customBuiltin="1"/>
    <cellStyle name="Incorreto" xfId="16" builtinId="27" customBuiltin="1"/>
    <cellStyle name="Moeda" xfId="2" builtinId="4"/>
    <cellStyle name="Moeda 2" xfId="6"/>
    <cellStyle name="Moeda 3" xfId="51"/>
    <cellStyle name="Moeda 4" xfId="73"/>
    <cellStyle name="Neutra" xfId="17" builtinId="28" customBuiltin="1"/>
    <cellStyle name="Normal" xfId="0" builtinId="0"/>
    <cellStyle name="Normal 2" xfId="5"/>
    <cellStyle name="Normal 2 2" xfId="52"/>
    <cellStyle name="Normal 3" xfId="7"/>
    <cellStyle name="Normal 4" xfId="8"/>
    <cellStyle name="Normal 4 2" xfId="53"/>
    <cellStyle name="Normal 5" xfId="54"/>
    <cellStyle name="Normal 5 2" xfId="74"/>
    <cellStyle name="Normal 6" xfId="50"/>
    <cellStyle name="Normal 7" xfId="60"/>
    <cellStyle name="Nota 2" xfId="55"/>
    <cellStyle name="Nota 3" xfId="75"/>
    <cellStyle name="Porcentagem 2" xfId="9"/>
    <cellStyle name="Porcentagem 2 2" xfId="57"/>
    <cellStyle name="Porcentagem 3" xfId="56"/>
    <cellStyle name="Porcentagem 4" xfId="76"/>
    <cellStyle name="Saída" xfId="19" builtinId="21" customBuiltin="1"/>
    <cellStyle name="Texto de Aviso" xfId="23" builtinId="11" customBuiltin="1"/>
    <cellStyle name="Texto Explicativo" xfId="24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5" builtinId="25" customBuiltin="1"/>
    <cellStyle name="Vírgula" xfId="1" builtinId="3"/>
    <cellStyle name="Vírgula 2" xfId="3"/>
    <cellStyle name="Vírgula 2 2" xfId="78"/>
    <cellStyle name="Vírgula 3" xfId="4"/>
    <cellStyle name="Vírgula 4" xfId="59"/>
    <cellStyle name="Vírgula 5" xfId="58"/>
    <cellStyle name="Vírgula 6" xfId="77"/>
  </cellStyles>
  <dxfs count="20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.%20GERAL.C.R.C.B.-%20SND-CDHU%20184-VALORES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Planilha"/>
      <sheetName val="Resumo"/>
      <sheetName val="Cronograma"/>
      <sheetName val="Composição"/>
      <sheetName val="Cot"/>
      <sheetName val="Insumos"/>
      <sheetName val="BDI"/>
      <sheetName val="LeisSociais"/>
      <sheetName val="Demo"/>
      <sheetName val="Caixilhos"/>
      <sheetName val="Bancadas"/>
      <sheetName val="Revestimentos"/>
      <sheetName val="Cot Ar"/>
    </sheetNames>
    <sheetDataSet>
      <sheetData sheetId="0"/>
      <sheetData sheetId="1">
        <row r="6">
          <cell r="A6" t="str">
            <v>Objeto:</v>
          </cell>
          <cell r="C6" t="str">
            <v>Reforma para SND do Centro de Reabilitação Casa Branca</v>
          </cell>
        </row>
        <row r="7">
          <cell r="A7" t="str">
            <v xml:space="preserve">Local:                    </v>
          </cell>
          <cell r="C7" t="str">
            <v xml:space="preserve">Rodovia SP 340 - Km 328 - Casa Branca / SP         </v>
          </cell>
        </row>
        <row r="535">
          <cell r="A535" t="str">
            <v>BDI obra</v>
          </cell>
          <cell r="F535">
            <v>0.22120000000000001</v>
          </cell>
        </row>
        <row r="541">
          <cell r="F541">
            <v>0.14019999999999999</v>
          </cell>
        </row>
        <row r="545">
          <cell r="C545" t="str">
            <v>24 de Janeiro de 2022</v>
          </cell>
        </row>
      </sheetData>
      <sheetData sheetId="2">
        <row r="9">
          <cell r="A9" t="str">
            <v xml:space="preserve">Fonte de preços: Boletim CDHU  - </v>
          </cell>
        </row>
        <row r="14">
          <cell r="B14" t="str">
            <v>1.0</v>
          </cell>
          <cell r="C14" t="str">
            <v xml:space="preserve">Serviço técnico especializado </v>
          </cell>
        </row>
        <row r="15">
          <cell r="B15" t="str">
            <v>2.0</v>
          </cell>
          <cell r="C15" t="str">
            <v>Início, apoio e administração da obra</v>
          </cell>
        </row>
        <row r="16">
          <cell r="B16" t="str">
            <v>3.0</v>
          </cell>
          <cell r="C16" t="str">
            <v>Demolição, Transporte e Serviço em Solo</v>
          </cell>
        </row>
        <row r="17">
          <cell r="B17" t="str">
            <v>4.0</v>
          </cell>
          <cell r="C17" t="str">
            <v>Fundação e estrutura</v>
          </cell>
        </row>
        <row r="18">
          <cell r="B18" t="str">
            <v>5.0</v>
          </cell>
          <cell r="C18" t="str">
            <v>Alvenaria e elemento divisor</v>
          </cell>
        </row>
        <row r="19">
          <cell r="B19" t="str">
            <v>6.0</v>
          </cell>
          <cell r="C19" t="str">
            <v>Telhamento e estruturas</v>
          </cell>
        </row>
        <row r="20">
          <cell r="B20" t="str">
            <v>7.0</v>
          </cell>
          <cell r="C20" t="str">
            <v>Revestimentos</v>
          </cell>
        </row>
        <row r="21">
          <cell r="B21" t="str">
            <v>8.0</v>
          </cell>
          <cell r="C21" t="str">
            <v>Forro</v>
          </cell>
        </row>
        <row r="22">
          <cell r="B22" t="str">
            <v>9.0</v>
          </cell>
          <cell r="C22" t="str">
            <v>Esquadrias, Portas, Marcenaria, Vidros, Corrimão, alambrados, e equip. metálicos</v>
          </cell>
        </row>
        <row r="23">
          <cell r="B23" t="str">
            <v>10.0</v>
          </cell>
          <cell r="C23" t="str">
            <v>Impermeabilização, proteção e junta</v>
          </cell>
        </row>
        <row r="24">
          <cell r="B24" t="str">
            <v>11.0</v>
          </cell>
          <cell r="C24" t="str">
            <v>Pintura</v>
          </cell>
        </row>
        <row r="25">
          <cell r="B25" t="str">
            <v>12.0</v>
          </cell>
          <cell r="C25" t="str">
            <v>Instalações Elétricas, Elétricas Especiais</v>
          </cell>
        </row>
        <row r="26">
          <cell r="B26" t="str">
            <v>13.0</v>
          </cell>
          <cell r="C26" t="str">
            <v>Extintores e hidrante</v>
          </cell>
        </row>
        <row r="27">
          <cell r="B27" t="str">
            <v>14.0</v>
          </cell>
          <cell r="C27" t="str">
            <v>Instalações Hidráulicas</v>
          </cell>
        </row>
        <row r="28">
          <cell r="B28" t="str">
            <v>15.0</v>
          </cell>
          <cell r="C28" t="str">
            <v>Limpeza e arremate</v>
          </cell>
        </row>
        <row r="29">
          <cell r="B29" t="str">
            <v>16.0</v>
          </cell>
          <cell r="C29" t="str">
            <v>Climatização, ventilação, exaustão e Câmara Frigorífica</v>
          </cell>
        </row>
        <row r="30">
          <cell r="B30" t="str">
            <v>17.0</v>
          </cell>
          <cell r="C30" t="str">
            <v>Comunicação visual</v>
          </cell>
        </row>
        <row r="31">
          <cell r="B31" t="str">
            <v>TOTAL obra</v>
          </cell>
        </row>
        <row r="32">
          <cell r="B32" t="str">
            <v>BDI obra - 22,12%</v>
          </cell>
        </row>
        <row r="33">
          <cell r="B33" t="str">
            <v>18.0</v>
          </cell>
          <cell r="C33" t="str">
            <v>Equipamentos</v>
          </cell>
        </row>
        <row r="34">
          <cell r="B34" t="str">
            <v>TOTAL equipamentos</v>
          </cell>
        </row>
        <row r="35">
          <cell r="B35" t="str">
            <v>BDI obra - 14,02%</v>
          </cell>
        </row>
        <row r="36">
          <cell r="B36" t="str">
            <v>TOTAL GERAL (obra + equipamentos)</v>
          </cell>
        </row>
        <row r="37">
          <cell r="C37" t="str">
            <v>24 de Janeiro de 2022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workbookViewId="0">
      <selection activeCell="C1" sqref="C1"/>
    </sheetView>
  </sheetViews>
  <sheetFormatPr defaultRowHeight="15"/>
  <cols>
    <col min="1" max="1" width="9.140625" style="2"/>
    <col min="2" max="2" width="74.28515625" style="2" customWidth="1"/>
    <col min="3" max="3" width="30.42578125" style="2" bestFit="1" customWidth="1"/>
    <col min="4" max="21" width="18.7109375" style="2" customWidth="1"/>
    <col min="22" max="22" width="22.7109375" style="2" customWidth="1"/>
    <col min="23" max="16384" width="9.140625" style="2"/>
  </cols>
  <sheetData>
    <row r="1" spans="1:23" ht="17.25" customHeight="1">
      <c r="A1" s="3"/>
      <c r="B1" s="4" t="s">
        <v>24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ht="15" hidden="1" customHeight="1">
      <c r="A2" s="3"/>
      <c r="B2" s="7" t="s">
        <v>25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5" hidden="1" customHeight="1">
      <c r="A3" s="3"/>
      <c r="B3" s="10" t="s">
        <v>0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3" ht="15" hidden="1" customHeight="1">
      <c r="A4" s="3"/>
      <c r="B4" s="10" t="s">
        <v>1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ht="3.75" customHeight="1">
      <c r="A5" s="3"/>
      <c r="B5" s="6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3" ht="15" customHeight="1">
      <c r="A6" s="13" t="str">
        <f>[1]Planilha!A6</f>
        <v>Objeto:</v>
      </c>
      <c r="B6" s="14" t="str">
        <f>[1]Planilha!C6</f>
        <v>Reforma para SND do Centro de Reabilitação Casa Branca</v>
      </c>
      <c r="C6" s="15"/>
      <c r="D6" s="15"/>
      <c r="E6" s="16"/>
      <c r="F6" s="6"/>
      <c r="G6" s="6"/>
      <c r="H6" s="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ht="15.75">
      <c r="A7" s="13" t="str">
        <f>[1]Planilha!A7</f>
        <v xml:space="preserve">Local:                    </v>
      </c>
      <c r="B7" s="14" t="str">
        <f>[1]Planilha!C7</f>
        <v xml:space="preserve">Rodovia SP 340 - Km 328 - Casa Branca / SP         </v>
      </c>
      <c r="C7" s="15"/>
      <c r="D7" s="15"/>
      <c r="E7" s="16"/>
      <c r="F7" s="6"/>
      <c r="G7" s="6"/>
      <c r="H7" s="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3" ht="5.25" customHeight="1">
      <c r="A8" s="17"/>
      <c r="B8" s="18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3" ht="13.5" customHeight="1" thickBot="1">
      <c r="A9" s="3"/>
      <c r="B9" s="21" t="str">
        <f>[1]Resumo!A9</f>
        <v xml:space="preserve">Fonte de preços: Boletim CDHU  - </v>
      </c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s="1" customFormat="1" ht="12.75" customHeight="1" thickBot="1">
      <c r="A10" s="22" t="s">
        <v>26</v>
      </c>
      <c r="B10" s="23" t="s">
        <v>27</v>
      </c>
      <c r="C10" s="24" t="s">
        <v>28</v>
      </c>
      <c r="D10" s="25" t="s">
        <v>29</v>
      </c>
      <c r="E10" s="26" t="s">
        <v>30</v>
      </c>
      <c r="F10" s="26" t="s">
        <v>31</v>
      </c>
      <c r="G10" s="26" t="s">
        <v>32</v>
      </c>
      <c r="H10" s="26" t="s">
        <v>33</v>
      </c>
      <c r="I10" s="26" t="s">
        <v>34</v>
      </c>
      <c r="J10" s="26" t="s">
        <v>35</v>
      </c>
      <c r="K10" s="26" t="s">
        <v>36</v>
      </c>
      <c r="L10" s="26" t="s">
        <v>37</v>
      </c>
      <c r="M10" s="26" t="s">
        <v>38</v>
      </c>
      <c r="N10" s="26" t="s">
        <v>39</v>
      </c>
      <c r="O10" s="26" t="s">
        <v>40</v>
      </c>
      <c r="P10" s="26" t="s">
        <v>41</v>
      </c>
      <c r="Q10" s="26" t="s">
        <v>42</v>
      </c>
      <c r="R10" s="26" t="s">
        <v>43</v>
      </c>
      <c r="S10" s="26" t="s">
        <v>44</v>
      </c>
      <c r="T10" s="26" t="s">
        <v>45</v>
      </c>
      <c r="U10" s="26" t="s">
        <v>46</v>
      </c>
      <c r="V10" s="27" t="s">
        <v>47</v>
      </c>
    </row>
    <row r="11" spans="1:23" ht="15" customHeight="1">
      <c r="A11" s="28" t="s">
        <v>2</v>
      </c>
      <c r="B11" s="29" t="str">
        <f>VLOOKUP(A11,[1]Resumo!$B$14:$C$30,2,FALSE)</f>
        <v xml:space="preserve">Serviço técnico especializado </v>
      </c>
      <c r="C11" s="84"/>
      <c r="D11" s="31">
        <v>0.05</v>
      </c>
      <c r="E11" s="32">
        <v>0.5</v>
      </c>
      <c r="F11" s="32">
        <v>0.15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>
        <v>0.3</v>
      </c>
      <c r="V11" s="34">
        <f t="shared" ref="V11:V44" si="0">SUM(D11:U11)</f>
        <v>1</v>
      </c>
    </row>
    <row r="12" spans="1:23">
      <c r="A12" s="35"/>
      <c r="B12" s="36"/>
      <c r="C12" s="85"/>
      <c r="D12" s="38">
        <f>$C11*D11</f>
        <v>0</v>
      </c>
      <c r="E12" s="39">
        <f t="shared" ref="E12:U12" si="1">$C11*E11</f>
        <v>0</v>
      </c>
      <c r="F12" s="39">
        <f t="shared" si="1"/>
        <v>0</v>
      </c>
      <c r="G12" s="39">
        <f t="shared" si="1"/>
        <v>0</v>
      </c>
      <c r="H12" s="39">
        <f t="shared" si="1"/>
        <v>0</v>
      </c>
      <c r="I12" s="39">
        <f t="shared" si="1"/>
        <v>0</v>
      </c>
      <c r="J12" s="39">
        <f t="shared" si="1"/>
        <v>0</v>
      </c>
      <c r="K12" s="39">
        <f t="shared" si="1"/>
        <v>0</v>
      </c>
      <c r="L12" s="39">
        <f t="shared" si="1"/>
        <v>0</v>
      </c>
      <c r="M12" s="39">
        <f t="shared" si="1"/>
        <v>0</v>
      </c>
      <c r="N12" s="39">
        <f t="shared" si="1"/>
        <v>0</v>
      </c>
      <c r="O12" s="39">
        <f t="shared" si="1"/>
        <v>0</v>
      </c>
      <c r="P12" s="39">
        <f t="shared" si="1"/>
        <v>0</v>
      </c>
      <c r="Q12" s="39">
        <f t="shared" si="1"/>
        <v>0</v>
      </c>
      <c r="R12" s="39">
        <f t="shared" si="1"/>
        <v>0</v>
      </c>
      <c r="S12" s="39">
        <f t="shared" si="1"/>
        <v>0</v>
      </c>
      <c r="T12" s="39">
        <f t="shared" si="1"/>
        <v>0</v>
      </c>
      <c r="U12" s="40">
        <f t="shared" si="1"/>
        <v>0</v>
      </c>
      <c r="V12" s="41">
        <f t="shared" si="0"/>
        <v>0</v>
      </c>
    </row>
    <row r="13" spans="1:23" ht="15" customHeight="1">
      <c r="A13" s="28" t="s">
        <v>3</v>
      </c>
      <c r="B13" s="29" t="str">
        <f>VLOOKUP(A13,[1]Resumo!$B$14:$C$30,2,FALSE)</f>
        <v>Início, apoio e administração da obra</v>
      </c>
      <c r="C13" s="30"/>
      <c r="D13" s="42">
        <v>0.1</v>
      </c>
      <c r="E13" s="43">
        <v>0.1</v>
      </c>
      <c r="F13" s="43">
        <v>4.6666666666666669E-2</v>
      </c>
      <c r="G13" s="43">
        <v>4.6666666666666669E-2</v>
      </c>
      <c r="H13" s="43">
        <v>4.6666666666666669E-2</v>
      </c>
      <c r="I13" s="43">
        <v>4.6666666666666669E-2</v>
      </c>
      <c r="J13" s="43">
        <v>4.6666666666666669E-2</v>
      </c>
      <c r="K13" s="43">
        <v>4.6666666666666669E-2</v>
      </c>
      <c r="L13" s="43"/>
      <c r="M13" s="43">
        <v>4.6666666666666669E-2</v>
      </c>
      <c r="N13" s="43">
        <v>4.6666666666666669E-2</v>
      </c>
      <c r="O13" s="43">
        <v>4.6666666666666669E-2</v>
      </c>
      <c r="P13" s="43">
        <v>4.6666666666666669E-2</v>
      </c>
      <c r="Q13" s="43">
        <v>4.6666666666666669E-2</v>
      </c>
      <c r="R13" s="43">
        <v>4.6666666666666669E-2</v>
      </c>
      <c r="S13" s="43">
        <v>4.6666666666666669E-2</v>
      </c>
      <c r="T13" s="43">
        <v>4.6666666666666669E-2</v>
      </c>
      <c r="U13" s="44">
        <v>0.1000000000000002</v>
      </c>
      <c r="V13" s="45">
        <f t="shared" si="0"/>
        <v>0.95333333333333337</v>
      </c>
      <c r="W13" s="46"/>
    </row>
    <row r="14" spans="1:23" ht="15" customHeight="1">
      <c r="A14" s="35"/>
      <c r="B14" s="36"/>
      <c r="C14" s="37"/>
      <c r="D14" s="38">
        <f>$C13*D13</f>
        <v>0</v>
      </c>
      <c r="E14" s="39">
        <f t="shared" ref="E14:U14" si="2">$C13*E13</f>
        <v>0</v>
      </c>
      <c r="F14" s="39">
        <f t="shared" si="2"/>
        <v>0</v>
      </c>
      <c r="G14" s="39">
        <f t="shared" si="2"/>
        <v>0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9">
        <f t="shared" si="2"/>
        <v>0</v>
      </c>
      <c r="L14" s="39">
        <f t="shared" si="2"/>
        <v>0</v>
      </c>
      <c r="M14" s="39">
        <f t="shared" si="2"/>
        <v>0</v>
      </c>
      <c r="N14" s="39">
        <f t="shared" si="2"/>
        <v>0</v>
      </c>
      <c r="O14" s="39">
        <f t="shared" si="2"/>
        <v>0</v>
      </c>
      <c r="P14" s="39">
        <f t="shared" si="2"/>
        <v>0</v>
      </c>
      <c r="Q14" s="39">
        <f t="shared" si="2"/>
        <v>0</v>
      </c>
      <c r="R14" s="39">
        <f t="shared" si="2"/>
        <v>0</v>
      </c>
      <c r="S14" s="39">
        <f t="shared" si="2"/>
        <v>0</v>
      </c>
      <c r="T14" s="39">
        <f t="shared" si="2"/>
        <v>0</v>
      </c>
      <c r="U14" s="40">
        <f t="shared" si="2"/>
        <v>0</v>
      </c>
      <c r="V14" s="41">
        <f t="shared" si="0"/>
        <v>0</v>
      </c>
    </row>
    <row r="15" spans="1:23" ht="15" customHeight="1">
      <c r="A15" s="28" t="s">
        <v>4</v>
      </c>
      <c r="B15" s="29" t="str">
        <f>VLOOKUP(A15,[1]Resumo!$B$14:$C$30,2,FALSE)</f>
        <v>Demolição, Transporte e Serviço em Solo</v>
      </c>
      <c r="C15" s="30"/>
      <c r="D15" s="47">
        <v>0.05</v>
      </c>
      <c r="E15" s="48">
        <v>0.3</v>
      </c>
      <c r="F15" s="48">
        <v>0.4</v>
      </c>
      <c r="G15" s="48">
        <v>0.25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9"/>
      <c r="V15" s="45">
        <f t="shared" si="0"/>
        <v>1</v>
      </c>
    </row>
    <row r="16" spans="1:23" ht="15" customHeight="1">
      <c r="A16" s="35"/>
      <c r="B16" s="36"/>
      <c r="C16" s="37"/>
      <c r="D16" s="38">
        <f>$C15*D15</f>
        <v>0</v>
      </c>
      <c r="E16" s="39">
        <f t="shared" ref="E16:U16" si="3">$C15*E15</f>
        <v>0</v>
      </c>
      <c r="F16" s="39">
        <f t="shared" si="3"/>
        <v>0</v>
      </c>
      <c r="G16" s="39">
        <f t="shared" si="3"/>
        <v>0</v>
      </c>
      <c r="H16" s="39">
        <f t="shared" si="3"/>
        <v>0</v>
      </c>
      <c r="I16" s="39">
        <f t="shared" si="3"/>
        <v>0</v>
      </c>
      <c r="J16" s="39">
        <f t="shared" si="3"/>
        <v>0</v>
      </c>
      <c r="K16" s="39">
        <f t="shared" si="3"/>
        <v>0</v>
      </c>
      <c r="L16" s="39">
        <f t="shared" si="3"/>
        <v>0</v>
      </c>
      <c r="M16" s="39">
        <f t="shared" si="3"/>
        <v>0</v>
      </c>
      <c r="N16" s="39">
        <f t="shared" si="3"/>
        <v>0</v>
      </c>
      <c r="O16" s="39">
        <f t="shared" si="3"/>
        <v>0</v>
      </c>
      <c r="P16" s="39">
        <f t="shared" si="3"/>
        <v>0</v>
      </c>
      <c r="Q16" s="39">
        <f t="shared" si="3"/>
        <v>0</v>
      </c>
      <c r="R16" s="39">
        <f t="shared" si="3"/>
        <v>0</v>
      </c>
      <c r="S16" s="39">
        <f t="shared" si="3"/>
        <v>0</v>
      </c>
      <c r="T16" s="39">
        <f t="shared" si="3"/>
        <v>0</v>
      </c>
      <c r="U16" s="40">
        <f t="shared" si="3"/>
        <v>0</v>
      </c>
      <c r="V16" s="41">
        <f t="shared" si="0"/>
        <v>0</v>
      </c>
    </row>
    <row r="17" spans="1:22" ht="15" customHeight="1">
      <c r="A17" s="28" t="s">
        <v>5</v>
      </c>
      <c r="B17" s="29" t="str">
        <f>VLOOKUP(A17,[1]Resumo!$B$14:$C$30,2,FALSE)</f>
        <v>Fundação e estrutura</v>
      </c>
      <c r="C17" s="30"/>
      <c r="D17" s="42"/>
      <c r="E17" s="43">
        <v>0.15</v>
      </c>
      <c r="F17" s="43">
        <v>0.3</v>
      </c>
      <c r="G17" s="43">
        <v>0.35</v>
      </c>
      <c r="H17" s="43">
        <v>0.15</v>
      </c>
      <c r="I17" s="43">
        <v>0.05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5">
        <f t="shared" si="0"/>
        <v>1</v>
      </c>
    </row>
    <row r="18" spans="1:22" ht="15" customHeight="1">
      <c r="A18" s="35"/>
      <c r="B18" s="36"/>
      <c r="C18" s="37"/>
      <c r="D18" s="38">
        <f>$C17*D17</f>
        <v>0</v>
      </c>
      <c r="E18" s="39">
        <f t="shared" ref="E18:U18" si="4">$C17*E17</f>
        <v>0</v>
      </c>
      <c r="F18" s="39">
        <f t="shared" si="4"/>
        <v>0</v>
      </c>
      <c r="G18" s="39">
        <f t="shared" si="4"/>
        <v>0</v>
      </c>
      <c r="H18" s="39">
        <f t="shared" si="4"/>
        <v>0</v>
      </c>
      <c r="I18" s="39">
        <f t="shared" si="4"/>
        <v>0</v>
      </c>
      <c r="J18" s="39">
        <f t="shared" si="4"/>
        <v>0</v>
      </c>
      <c r="K18" s="39">
        <f t="shared" si="4"/>
        <v>0</v>
      </c>
      <c r="L18" s="39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39">
        <f t="shared" si="4"/>
        <v>0</v>
      </c>
      <c r="Q18" s="39">
        <f t="shared" si="4"/>
        <v>0</v>
      </c>
      <c r="R18" s="39">
        <f t="shared" si="4"/>
        <v>0</v>
      </c>
      <c r="S18" s="39">
        <f t="shared" si="4"/>
        <v>0</v>
      </c>
      <c r="T18" s="39">
        <f t="shared" si="4"/>
        <v>0</v>
      </c>
      <c r="U18" s="40">
        <f t="shared" si="4"/>
        <v>0</v>
      </c>
      <c r="V18" s="41">
        <f t="shared" si="0"/>
        <v>0</v>
      </c>
    </row>
    <row r="19" spans="1:22" ht="15" customHeight="1">
      <c r="A19" s="28" t="s">
        <v>6</v>
      </c>
      <c r="B19" s="29" t="str">
        <f>VLOOKUP(A19,[1]Resumo!$B$14:$C$30,2,FALSE)</f>
        <v>Alvenaria e elemento divisor</v>
      </c>
      <c r="C19" s="30"/>
      <c r="D19" s="47"/>
      <c r="E19" s="48"/>
      <c r="F19" s="48">
        <v>0.1</v>
      </c>
      <c r="G19" s="48">
        <v>0.1</v>
      </c>
      <c r="H19" s="48">
        <v>0.1</v>
      </c>
      <c r="I19" s="48">
        <v>0.1</v>
      </c>
      <c r="J19" s="48">
        <v>0.1</v>
      </c>
      <c r="K19" s="48">
        <v>0.1</v>
      </c>
      <c r="L19" s="48">
        <v>0.1</v>
      </c>
      <c r="M19" s="48">
        <v>0.1</v>
      </c>
      <c r="N19" s="48">
        <v>0.1</v>
      </c>
      <c r="O19" s="48">
        <v>0.1</v>
      </c>
      <c r="P19" s="48"/>
      <c r="Q19" s="48"/>
      <c r="R19" s="48"/>
      <c r="S19" s="48"/>
      <c r="T19" s="48"/>
      <c r="U19" s="49"/>
      <c r="V19" s="45">
        <f t="shared" si="0"/>
        <v>0.99999999999999989</v>
      </c>
    </row>
    <row r="20" spans="1:22" ht="15" customHeight="1">
      <c r="A20" s="35"/>
      <c r="B20" s="36"/>
      <c r="C20" s="37"/>
      <c r="D20" s="38">
        <f>$C19*D19</f>
        <v>0</v>
      </c>
      <c r="E20" s="39">
        <f t="shared" ref="E20:U20" si="5">$C19*E19</f>
        <v>0</v>
      </c>
      <c r="F20" s="39">
        <f t="shared" si="5"/>
        <v>0</v>
      </c>
      <c r="G20" s="39">
        <f t="shared" si="5"/>
        <v>0</v>
      </c>
      <c r="H20" s="39">
        <f t="shared" si="5"/>
        <v>0</v>
      </c>
      <c r="I20" s="39">
        <f t="shared" si="5"/>
        <v>0</v>
      </c>
      <c r="J20" s="39">
        <f t="shared" si="5"/>
        <v>0</v>
      </c>
      <c r="K20" s="39">
        <f t="shared" si="5"/>
        <v>0</v>
      </c>
      <c r="L20" s="39">
        <f t="shared" si="5"/>
        <v>0</v>
      </c>
      <c r="M20" s="39">
        <f t="shared" si="5"/>
        <v>0</v>
      </c>
      <c r="N20" s="39">
        <f t="shared" si="5"/>
        <v>0</v>
      </c>
      <c r="O20" s="39">
        <f t="shared" si="5"/>
        <v>0</v>
      </c>
      <c r="P20" s="39">
        <f t="shared" si="5"/>
        <v>0</v>
      </c>
      <c r="Q20" s="39">
        <f t="shared" si="5"/>
        <v>0</v>
      </c>
      <c r="R20" s="39">
        <f t="shared" si="5"/>
        <v>0</v>
      </c>
      <c r="S20" s="39">
        <f t="shared" si="5"/>
        <v>0</v>
      </c>
      <c r="T20" s="39">
        <f t="shared" si="5"/>
        <v>0</v>
      </c>
      <c r="U20" s="40">
        <f t="shared" si="5"/>
        <v>0</v>
      </c>
      <c r="V20" s="41">
        <f t="shared" si="0"/>
        <v>0</v>
      </c>
    </row>
    <row r="21" spans="1:22" ht="15" customHeight="1">
      <c r="A21" s="28" t="s">
        <v>7</v>
      </c>
      <c r="B21" s="29" t="str">
        <f>VLOOKUP(A21,[1]Resumo!$B$14:$C$30,2,FALSE)</f>
        <v>Telhamento e estruturas</v>
      </c>
      <c r="C21" s="30"/>
      <c r="D21" s="42"/>
      <c r="E21" s="43"/>
      <c r="F21" s="43"/>
      <c r="G21" s="43"/>
      <c r="H21" s="43"/>
      <c r="I21" s="43"/>
      <c r="J21" s="43"/>
      <c r="K21" s="43">
        <v>0.05</v>
      </c>
      <c r="L21" s="43">
        <v>0.05</v>
      </c>
      <c r="M21" s="43">
        <v>0.1</v>
      </c>
      <c r="N21" s="43">
        <v>0.15</v>
      </c>
      <c r="O21" s="43">
        <v>0.2</v>
      </c>
      <c r="P21" s="43">
        <v>0.2</v>
      </c>
      <c r="Q21" s="43">
        <v>0.15</v>
      </c>
      <c r="R21" s="43">
        <v>0.1</v>
      </c>
      <c r="S21" s="43"/>
      <c r="T21" s="43"/>
      <c r="U21" s="44"/>
      <c r="V21" s="45">
        <f t="shared" si="0"/>
        <v>1</v>
      </c>
    </row>
    <row r="22" spans="1:22" ht="15" customHeight="1">
      <c r="A22" s="35"/>
      <c r="B22" s="36"/>
      <c r="C22" s="37"/>
      <c r="D22" s="38">
        <f>$C21*D21</f>
        <v>0</v>
      </c>
      <c r="E22" s="39">
        <f t="shared" ref="E22:U22" si="6">$C21*E21</f>
        <v>0</v>
      </c>
      <c r="F22" s="39">
        <f t="shared" si="6"/>
        <v>0</v>
      </c>
      <c r="G22" s="39">
        <f t="shared" si="6"/>
        <v>0</v>
      </c>
      <c r="H22" s="39">
        <f t="shared" si="6"/>
        <v>0</v>
      </c>
      <c r="I22" s="39">
        <f t="shared" si="6"/>
        <v>0</v>
      </c>
      <c r="J22" s="39">
        <f t="shared" si="6"/>
        <v>0</v>
      </c>
      <c r="K22" s="39">
        <f t="shared" si="6"/>
        <v>0</v>
      </c>
      <c r="L22" s="39">
        <f t="shared" si="6"/>
        <v>0</v>
      </c>
      <c r="M22" s="39">
        <f t="shared" si="6"/>
        <v>0</v>
      </c>
      <c r="N22" s="39">
        <f t="shared" si="6"/>
        <v>0</v>
      </c>
      <c r="O22" s="39">
        <f t="shared" si="6"/>
        <v>0</v>
      </c>
      <c r="P22" s="39">
        <f t="shared" si="6"/>
        <v>0</v>
      </c>
      <c r="Q22" s="39">
        <f t="shared" si="6"/>
        <v>0</v>
      </c>
      <c r="R22" s="39">
        <f t="shared" si="6"/>
        <v>0</v>
      </c>
      <c r="S22" s="39">
        <f t="shared" si="6"/>
        <v>0</v>
      </c>
      <c r="T22" s="39">
        <f t="shared" si="6"/>
        <v>0</v>
      </c>
      <c r="U22" s="40">
        <f t="shared" si="6"/>
        <v>0</v>
      </c>
      <c r="V22" s="41">
        <f t="shared" si="0"/>
        <v>0</v>
      </c>
    </row>
    <row r="23" spans="1:22" ht="15" customHeight="1">
      <c r="A23" s="28" t="s">
        <v>8</v>
      </c>
      <c r="B23" s="29" t="str">
        <f>VLOOKUP(A23,[1]Resumo!$B$14:$C$30,2,FALSE)</f>
        <v>Revestimentos</v>
      </c>
      <c r="C23" s="30"/>
      <c r="D23" s="47"/>
      <c r="E23" s="48"/>
      <c r="F23" s="48">
        <v>0.05</v>
      </c>
      <c r="G23" s="48">
        <v>0.1</v>
      </c>
      <c r="H23" s="48">
        <v>0.1</v>
      </c>
      <c r="I23" s="48">
        <v>0.1</v>
      </c>
      <c r="J23" s="48">
        <v>0.1</v>
      </c>
      <c r="K23" s="48">
        <v>0.1</v>
      </c>
      <c r="L23" s="48">
        <v>0.1</v>
      </c>
      <c r="M23" s="48">
        <v>0.1</v>
      </c>
      <c r="N23" s="48">
        <v>0.1</v>
      </c>
      <c r="O23" s="48">
        <v>0.1</v>
      </c>
      <c r="P23" s="48">
        <v>0.05</v>
      </c>
      <c r="Q23" s="48"/>
      <c r="R23" s="48"/>
      <c r="S23" s="48"/>
      <c r="T23" s="48"/>
      <c r="U23" s="49"/>
      <c r="V23" s="45">
        <f t="shared" si="0"/>
        <v>0.99999999999999989</v>
      </c>
    </row>
    <row r="24" spans="1:22" ht="15" customHeight="1">
      <c r="A24" s="35"/>
      <c r="B24" s="36"/>
      <c r="C24" s="37"/>
      <c r="D24" s="38">
        <f>$C23*D23</f>
        <v>0</v>
      </c>
      <c r="E24" s="39">
        <f t="shared" ref="E24:U24" si="7">$C23*E23</f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9">
        <f t="shared" si="7"/>
        <v>0</v>
      </c>
      <c r="J24" s="39">
        <f t="shared" si="7"/>
        <v>0</v>
      </c>
      <c r="K24" s="39">
        <f t="shared" si="7"/>
        <v>0</v>
      </c>
      <c r="L24" s="39">
        <f t="shared" si="7"/>
        <v>0</v>
      </c>
      <c r="M24" s="39">
        <f t="shared" si="7"/>
        <v>0</v>
      </c>
      <c r="N24" s="39">
        <f t="shared" si="7"/>
        <v>0</v>
      </c>
      <c r="O24" s="39">
        <f t="shared" si="7"/>
        <v>0</v>
      </c>
      <c r="P24" s="39">
        <f t="shared" si="7"/>
        <v>0</v>
      </c>
      <c r="Q24" s="39">
        <f t="shared" si="7"/>
        <v>0</v>
      </c>
      <c r="R24" s="39">
        <f t="shared" si="7"/>
        <v>0</v>
      </c>
      <c r="S24" s="39">
        <f t="shared" si="7"/>
        <v>0</v>
      </c>
      <c r="T24" s="39">
        <f t="shared" si="7"/>
        <v>0</v>
      </c>
      <c r="U24" s="40">
        <f t="shared" si="7"/>
        <v>0</v>
      </c>
      <c r="V24" s="41">
        <f t="shared" si="0"/>
        <v>0</v>
      </c>
    </row>
    <row r="25" spans="1:22" ht="15" customHeight="1">
      <c r="A25" s="28" t="s">
        <v>9</v>
      </c>
      <c r="B25" s="29" t="str">
        <f>VLOOKUP(A25,[1]Resumo!$B$14:$C$30,2,FALSE)</f>
        <v>Forro</v>
      </c>
      <c r="C25" s="30"/>
      <c r="D25" s="42">
        <v>0.2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>
        <v>0.15</v>
      </c>
      <c r="P25" s="43">
        <v>0.2</v>
      </c>
      <c r="Q25" s="43">
        <v>0.25</v>
      </c>
      <c r="R25" s="43">
        <v>0.2</v>
      </c>
      <c r="S25" s="43"/>
      <c r="T25" s="43"/>
      <c r="U25" s="44"/>
      <c r="V25" s="45">
        <f t="shared" si="0"/>
        <v>1</v>
      </c>
    </row>
    <row r="26" spans="1:22" ht="15" customHeight="1">
      <c r="A26" s="35"/>
      <c r="B26" s="36"/>
      <c r="C26" s="37"/>
      <c r="D26" s="38">
        <f>$C25*D25</f>
        <v>0</v>
      </c>
      <c r="E26" s="39">
        <f t="shared" ref="E26:U26" si="8">$C25*E25</f>
        <v>0</v>
      </c>
      <c r="F26" s="39">
        <f t="shared" si="8"/>
        <v>0</v>
      </c>
      <c r="G26" s="39">
        <f t="shared" si="8"/>
        <v>0</v>
      </c>
      <c r="H26" s="39">
        <f t="shared" si="8"/>
        <v>0</v>
      </c>
      <c r="I26" s="39">
        <f t="shared" si="8"/>
        <v>0</v>
      </c>
      <c r="J26" s="39">
        <f t="shared" si="8"/>
        <v>0</v>
      </c>
      <c r="K26" s="39">
        <f t="shared" si="8"/>
        <v>0</v>
      </c>
      <c r="L26" s="39">
        <f t="shared" si="8"/>
        <v>0</v>
      </c>
      <c r="M26" s="39">
        <f t="shared" si="8"/>
        <v>0</v>
      </c>
      <c r="N26" s="39">
        <f t="shared" si="8"/>
        <v>0</v>
      </c>
      <c r="O26" s="39">
        <f t="shared" si="8"/>
        <v>0</v>
      </c>
      <c r="P26" s="39">
        <f t="shared" si="8"/>
        <v>0</v>
      </c>
      <c r="Q26" s="39">
        <f t="shared" si="8"/>
        <v>0</v>
      </c>
      <c r="R26" s="39">
        <f t="shared" si="8"/>
        <v>0</v>
      </c>
      <c r="S26" s="39">
        <f t="shared" si="8"/>
        <v>0</v>
      </c>
      <c r="T26" s="39">
        <f t="shared" si="8"/>
        <v>0</v>
      </c>
      <c r="U26" s="40">
        <f t="shared" si="8"/>
        <v>0</v>
      </c>
      <c r="V26" s="41">
        <f t="shared" si="0"/>
        <v>0</v>
      </c>
    </row>
    <row r="27" spans="1:22" ht="15" customHeight="1">
      <c r="A27" s="28" t="s">
        <v>10</v>
      </c>
      <c r="B27" s="29" t="str">
        <f>VLOOKUP(A27,[1]Resumo!$B$14:$C$30,2,FALSE)</f>
        <v>Esquadrias, Portas, Marcenaria, Vidros, Corrimão, alambrados, e equip. metálicos</v>
      </c>
      <c r="C27" s="30"/>
      <c r="D27" s="47"/>
      <c r="E27" s="48"/>
      <c r="F27" s="48"/>
      <c r="G27" s="48"/>
      <c r="H27" s="48"/>
      <c r="I27" s="48">
        <v>0.1</v>
      </c>
      <c r="J27" s="48">
        <v>0.1</v>
      </c>
      <c r="K27" s="48">
        <v>0.1</v>
      </c>
      <c r="L27" s="48"/>
      <c r="M27" s="48"/>
      <c r="N27" s="48"/>
      <c r="O27" s="48"/>
      <c r="P27" s="48"/>
      <c r="Q27" s="48">
        <v>0.2</v>
      </c>
      <c r="R27" s="48">
        <v>0.2</v>
      </c>
      <c r="S27" s="48">
        <v>0.2</v>
      </c>
      <c r="T27" s="48">
        <v>0.1</v>
      </c>
      <c r="U27" s="49"/>
      <c r="V27" s="45">
        <f t="shared" si="0"/>
        <v>0.99999999999999989</v>
      </c>
    </row>
    <row r="28" spans="1:22" ht="15" customHeight="1">
      <c r="A28" s="35"/>
      <c r="B28" s="36"/>
      <c r="C28" s="37"/>
      <c r="D28" s="38">
        <f>$C27*D27</f>
        <v>0</v>
      </c>
      <c r="E28" s="39">
        <f t="shared" ref="E28:U28" si="9">$C27*E27</f>
        <v>0</v>
      </c>
      <c r="F28" s="39">
        <f t="shared" si="9"/>
        <v>0</v>
      </c>
      <c r="G28" s="39">
        <f t="shared" si="9"/>
        <v>0</v>
      </c>
      <c r="H28" s="39">
        <f t="shared" si="9"/>
        <v>0</v>
      </c>
      <c r="I28" s="39">
        <f t="shared" si="9"/>
        <v>0</v>
      </c>
      <c r="J28" s="39">
        <f t="shared" si="9"/>
        <v>0</v>
      </c>
      <c r="K28" s="39">
        <f t="shared" si="9"/>
        <v>0</v>
      </c>
      <c r="L28" s="39">
        <f t="shared" si="9"/>
        <v>0</v>
      </c>
      <c r="M28" s="39">
        <f t="shared" si="9"/>
        <v>0</v>
      </c>
      <c r="N28" s="39">
        <f t="shared" si="9"/>
        <v>0</v>
      </c>
      <c r="O28" s="39">
        <f t="shared" si="9"/>
        <v>0</v>
      </c>
      <c r="P28" s="39">
        <f t="shared" si="9"/>
        <v>0</v>
      </c>
      <c r="Q28" s="39">
        <f t="shared" si="9"/>
        <v>0</v>
      </c>
      <c r="R28" s="39">
        <f t="shared" si="9"/>
        <v>0</v>
      </c>
      <c r="S28" s="39">
        <f t="shared" si="9"/>
        <v>0</v>
      </c>
      <c r="T28" s="39">
        <f t="shared" si="9"/>
        <v>0</v>
      </c>
      <c r="U28" s="40">
        <f t="shared" si="9"/>
        <v>0</v>
      </c>
      <c r="V28" s="41">
        <f t="shared" si="0"/>
        <v>0</v>
      </c>
    </row>
    <row r="29" spans="1:22" ht="15" customHeight="1">
      <c r="A29" s="28" t="s">
        <v>11</v>
      </c>
      <c r="B29" s="29" t="str">
        <f>VLOOKUP(A29,[1]Resumo!$B$14:$C$30,2,FALSE)</f>
        <v>Impermeabilização, proteção e junta</v>
      </c>
      <c r="C29" s="30"/>
      <c r="D29" s="42"/>
      <c r="E29" s="43"/>
      <c r="F29" s="43"/>
      <c r="G29" s="43"/>
      <c r="H29" s="43"/>
      <c r="I29" s="43"/>
      <c r="J29" s="43">
        <v>0.05</v>
      </c>
      <c r="K29" s="43">
        <v>0.2</v>
      </c>
      <c r="L29" s="43">
        <v>0.3</v>
      </c>
      <c r="M29" s="43">
        <v>0.2</v>
      </c>
      <c r="N29" s="43">
        <v>0.2</v>
      </c>
      <c r="O29" s="43">
        <v>0.05</v>
      </c>
      <c r="P29" s="43"/>
      <c r="Q29" s="43"/>
      <c r="R29" s="43"/>
      <c r="S29" s="43"/>
      <c r="T29" s="43"/>
      <c r="U29" s="44"/>
      <c r="V29" s="45">
        <f t="shared" si="0"/>
        <v>1</v>
      </c>
    </row>
    <row r="30" spans="1:22" ht="15" customHeight="1">
      <c r="A30" s="35"/>
      <c r="B30" s="36"/>
      <c r="C30" s="37"/>
      <c r="D30" s="38">
        <f>$C29*D29</f>
        <v>0</v>
      </c>
      <c r="E30" s="39">
        <f t="shared" ref="E30:U30" si="10">$C29*E29</f>
        <v>0</v>
      </c>
      <c r="F30" s="39">
        <f t="shared" si="10"/>
        <v>0</v>
      </c>
      <c r="G30" s="39">
        <f t="shared" si="10"/>
        <v>0</v>
      </c>
      <c r="H30" s="39">
        <f t="shared" si="10"/>
        <v>0</v>
      </c>
      <c r="I30" s="39">
        <f t="shared" si="10"/>
        <v>0</v>
      </c>
      <c r="J30" s="39">
        <f t="shared" si="10"/>
        <v>0</v>
      </c>
      <c r="K30" s="39">
        <f t="shared" si="10"/>
        <v>0</v>
      </c>
      <c r="L30" s="39">
        <f t="shared" si="10"/>
        <v>0</v>
      </c>
      <c r="M30" s="39">
        <f t="shared" si="10"/>
        <v>0</v>
      </c>
      <c r="N30" s="39">
        <f t="shared" si="10"/>
        <v>0</v>
      </c>
      <c r="O30" s="39">
        <f t="shared" si="10"/>
        <v>0</v>
      </c>
      <c r="P30" s="39">
        <f t="shared" si="10"/>
        <v>0</v>
      </c>
      <c r="Q30" s="39">
        <f t="shared" si="10"/>
        <v>0</v>
      </c>
      <c r="R30" s="39">
        <f t="shared" si="10"/>
        <v>0</v>
      </c>
      <c r="S30" s="39">
        <f t="shared" si="10"/>
        <v>0</v>
      </c>
      <c r="T30" s="39">
        <f t="shared" si="10"/>
        <v>0</v>
      </c>
      <c r="U30" s="40">
        <f t="shared" si="10"/>
        <v>0</v>
      </c>
      <c r="V30" s="41">
        <f t="shared" si="0"/>
        <v>0</v>
      </c>
    </row>
    <row r="31" spans="1:22" ht="15" customHeight="1">
      <c r="A31" s="28" t="s">
        <v>12</v>
      </c>
      <c r="B31" s="29" t="str">
        <f>VLOOKUP(A31,[1]Resumo!$B$14:$C$30,2,FALSE)</f>
        <v>Pintura</v>
      </c>
      <c r="C31" s="30"/>
      <c r="D31" s="47">
        <v>0.05</v>
      </c>
      <c r="E31" s="48"/>
      <c r="F31" s="48"/>
      <c r="G31" s="48"/>
      <c r="H31" s="48"/>
      <c r="I31" s="48"/>
      <c r="J31" s="48"/>
      <c r="K31" s="48">
        <v>0.35</v>
      </c>
      <c r="L31" s="48">
        <v>0.4</v>
      </c>
      <c r="M31" s="48">
        <v>0.2</v>
      </c>
      <c r="N31" s="48"/>
      <c r="O31" s="48"/>
      <c r="P31" s="48"/>
      <c r="Q31" s="48"/>
      <c r="R31" s="48"/>
      <c r="S31" s="48"/>
      <c r="T31" s="48"/>
      <c r="U31" s="49"/>
      <c r="V31" s="45">
        <f t="shared" si="0"/>
        <v>1</v>
      </c>
    </row>
    <row r="32" spans="1:22" ht="15" customHeight="1">
      <c r="A32" s="35"/>
      <c r="B32" s="36"/>
      <c r="C32" s="37"/>
      <c r="D32" s="38">
        <f>$C31*D31</f>
        <v>0</v>
      </c>
      <c r="E32" s="39">
        <f t="shared" ref="E32:U32" si="11">$C31*E31</f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9">
        <f t="shared" si="11"/>
        <v>0</v>
      </c>
      <c r="J32" s="39">
        <f t="shared" si="11"/>
        <v>0</v>
      </c>
      <c r="K32" s="39">
        <f t="shared" si="11"/>
        <v>0</v>
      </c>
      <c r="L32" s="39">
        <f t="shared" si="11"/>
        <v>0</v>
      </c>
      <c r="M32" s="39">
        <f t="shared" si="11"/>
        <v>0</v>
      </c>
      <c r="N32" s="39">
        <f t="shared" si="11"/>
        <v>0</v>
      </c>
      <c r="O32" s="39">
        <f t="shared" si="11"/>
        <v>0</v>
      </c>
      <c r="P32" s="39">
        <f t="shared" si="11"/>
        <v>0</v>
      </c>
      <c r="Q32" s="39">
        <f t="shared" si="11"/>
        <v>0</v>
      </c>
      <c r="R32" s="39">
        <f t="shared" si="11"/>
        <v>0</v>
      </c>
      <c r="S32" s="39">
        <f t="shared" si="11"/>
        <v>0</v>
      </c>
      <c r="T32" s="39">
        <f t="shared" si="11"/>
        <v>0</v>
      </c>
      <c r="U32" s="40">
        <f t="shared" si="11"/>
        <v>0</v>
      </c>
      <c r="V32" s="41">
        <f t="shared" si="0"/>
        <v>0</v>
      </c>
    </row>
    <row r="33" spans="1:22" ht="15" customHeight="1">
      <c r="A33" s="28" t="s">
        <v>13</v>
      </c>
      <c r="B33" s="29" t="str">
        <f>VLOOKUP(A33,[1]Resumo!$B$14:$C$30,2,FALSE)</f>
        <v>Instalações Elétricas, Elétricas Especiais</v>
      </c>
      <c r="C33" s="30"/>
      <c r="D33" s="42"/>
      <c r="E33" s="43"/>
      <c r="F33" s="43">
        <v>0.05</v>
      </c>
      <c r="G33" s="43">
        <v>0.05</v>
      </c>
      <c r="H33" s="43">
        <v>0.05</v>
      </c>
      <c r="I33" s="43">
        <v>0.05</v>
      </c>
      <c r="J33" s="43">
        <v>0.05</v>
      </c>
      <c r="K33" s="43">
        <v>0.05</v>
      </c>
      <c r="L33" s="43">
        <v>0.05</v>
      </c>
      <c r="M33" s="43">
        <v>0.05</v>
      </c>
      <c r="N33" s="43">
        <v>0.05</v>
      </c>
      <c r="O33" s="43">
        <v>0.05</v>
      </c>
      <c r="P33" s="43">
        <v>0.05</v>
      </c>
      <c r="Q33" s="43">
        <v>0.1</v>
      </c>
      <c r="R33" s="43">
        <v>0.1</v>
      </c>
      <c r="S33" s="43">
        <v>0.1</v>
      </c>
      <c r="T33" s="43">
        <v>0.1</v>
      </c>
      <c r="U33" s="44">
        <v>0.05</v>
      </c>
      <c r="V33" s="45">
        <f t="shared" si="0"/>
        <v>0.99999999999999989</v>
      </c>
    </row>
    <row r="34" spans="1:22" ht="15" customHeight="1">
      <c r="A34" s="35"/>
      <c r="B34" s="36"/>
      <c r="C34" s="37"/>
      <c r="D34" s="38">
        <f>$C33*D33</f>
        <v>0</v>
      </c>
      <c r="E34" s="39">
        <f t="shared" ref="E34:U34" si="12">$C33*E33</f>
        <v>0</v>
      </c>
      <c r="F34" s="39">
        <f t="shared" si="12"/>
        <v>0</v>
      </c>
      <c r="G34" s="39">
        <f t="shared" si="12"/>
        <v>0</v>
      </c>
      <c r="H34" s="39">
        <f t="shared" si="12"/>
        <v>0</v>
      </c>
      <c r="I34" s="39">
        <f t="shared" si="12"/>
        <v>0</v>
      </c>
      <c r="J34" s="39">
        <f t="shared" si="12"/>
        <v>0</v>
      </c>
      <c r="K34" s="39">
        <f t="shared" si="12"/>
        <v>0</v>
      </c>
      <c r="L34" s="39">
        <f t="shared" si="12"/>
        <v>0</v>
      </c>
      <c r="M34" s="39">
        <f t="shared" si="12"/>
        <v>0</v>
      </c>
      <c r="N34" s="39">
        <f t="shared" si="12"/>
        <v>0</v>
      </c>
      <c r="O34" s="39">
        <f t="shared" si="12"/>
        <v>0</v>
      </c>
      <c r="P34" s="39">
        <f t="shared" si="12"/>
        <v>0</v>
      </c>
      <c r="Q34" s="39">
        <f t="shared" si="12"/>
        <v>0</v>
      </c>
      <c r="R34" s="39">
        <f t="shared" si="12"/>
        <v>0</v>
      </c>
      <c r="S34" s="39">
        <f t="shared" si="12"/>
        <v>0</v>
      </c>
      <c r="T34" s="39">
        <f t="shared" si="12"/>
        <v>0</v>
      </c>
      <c r="U34" s="40">
        <f t="shared" si="12"/>
        <v>0</v>
      </c>
      <c r="V34" s="41">
        <f t="shared" si="0"/>
        <v>0</v>
      </c>
    </row>
    <row r="35" spans="1:22" ht="15" customHeight="1">
      <c r="A35" s="28" t="s">
        <v>14</v>
      </c>
      <c r="B35" s="29" t="str">
        <f>VLOOKUP(A35,[1]Resumo!$B$14:$C$30,2,FALSE)</f>
        <v>Extintores e hidrante</v>
      </c>
      <c r="C35" s="30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>
        <v>0.2</v>
      </c>
      <c r="Q35" s="48">
        <v>0.2</v>
      </c>
      <c r="R35" s="48">
        <v>0.2</v>
      </c>
      <c r="S35" s="48">
        <v>0.2</v>
      </c>
      <c r="T35" s="48">
        <v>0.2</v>
      </c>
      <c r="U35" s="49"/>
      <c r="V35" s="45">
        <f t="shared" si="0"/>
        <v>1</v>
      </c>
    </row>
    <row r="36" spans="1:22" ht="15" customHeight="1">
      <c r="A36" s="35"/>
      <c r="B36" s="36"/>
      <c r="C36" s="37"/>
      <c r="D36" s="38">
        <f>$C35*D35</f>
        <v>0</v>
      </c>
      <c r="E36" s="39">
        <f t="shared" ref="E36:U36" si="13">$C35*E35</f>
        <v>0</v>
      </c>
      <c r="F36" s="39">
        <f t="shared" si="13"/>
        <v>0</v>
      </c>
      <c r="G36" s="39">
        <f t="shared" si="13"/>
        <v>0</v>
      </c>
      <c r="H36" s="39">
        <f t="shared" si="13"/>
        <v>0</v>
      </c>
      <c r="I36" s="39">
        <f t="shared" si="13"/>
        <v>0</v>
      </c>
      <c r="J36" s="39">
        <f t="shared" si="13"/>
        <v>0</v>
      </c>
      <c r="K36" s="39">
        <f t="shared" si="13"/>
        <v>0</v>
      </c>
      <c r="L36" s="39">
        <f t="shared" si="13"/>
        <v>0</v>
      </c>
      <c r="M36" s="39">
        <f t="shared" si="13"/>
        <v>0</v>
      </c>
      <c r="N36" s="39">
        <f t="shared" si="13"/>
        <v>0</v>
      </c>
      <c r="O36" s="39">
        <f t="shared" si="13"/>
        <v>0</v>
      </c>
      <c r="P36" s="39">
        <f t="shared" si="13"/>
        <v>0</v>
      </c>
      <c r="Q36" s="39">
        <f t="shared" si="13"/>
        <v>0</v>
      </c>
      <c r="R36" s="39">
        <f t="shared" si="13"/>
        <v>0</v>
      </c>
      <c r="S36" s="39">
        <f t="shared" si="13"/>
        <v>0</v>
      </c>
      <c r="T36" s="39">
        <f t="shared" si="13"/>
        <v>0</v>
      </c>
      <c r="U36" s="40">
        <f t="shared" si="13"/>
        <v>0</v>
      </c>
      <c r="V36" s="41">
        <f t="shared" si="0"/>
        <v>0</v>
      </c>
    </row>
    <row r="37" spans="1:22" ht="15" customHeight="1">
      <c r="A37" s="28" t="s">
        <v>15</v>
      </c>
      <c r="B37" s="29" t="str">
        <f>VLOOKUP(A37,[1]Resumo!$B$14:$C$30,2,FALSE)</f>
        <v>Instalações Hidráulicas</v>
      </c>
      <c r="C37" s="30"/>
      <c r="D37" s="42"/>
      <c r="E37" s="43"/>
      <c r="F37" s="43">
        <v>0.05</v>
      </c>
      <c r="G37" s="43">
        <v>0.05</v>
      </c>
      <c r="H37" s="43">
        <v>0.05</v>
      </c>
      <c r="I37" s="43">
        <v>0.05</v>
      </c>
      <c r="J37" s="43">
        <v>0.05</v>
      </c>
      <c r="K37" s="43">
        <v>0.05</v>
      </c>
      <c r="L37" s="43">
        <v>0.05</v>
      </c>
      <c r="M37" s="43">
        <v>0.05</v>
      </c>
      <c r="N37" s="43">
        <v>0.05</v>
      </c>
      <c r="O37" s="43">
        <v>0.05</v>
      </c>
      <c r="P37" s="43">
        <v>0.05</v>
      </c>
      <c r="Q37" s="43">
        <v>0.1</v>
      </c>
      <c r="R37" s="43">
        <v>0.1</v>
      </c>
      <c r="S37" s="43">
        <v>0.1</v>
      </c>
      <c r="T37" s="43">
        <v>0.1</v>
      </c>
      <c r="U37" s="44">
        <v>0.05</v>
      </c>
      <c r="V37" s="45">
        <f t="shared" si="0"/>
        <v>0.99999999999999989</v>
      </c>
    </row>
    <row r="38" spans="1:22" ht="15" customHeight="1">
      <c r="A38" s="35"/>
      <c r="B38" s="36"/>
      <c r="C38" s="37"/>
      <c r="D38" s="38">
        <f>$C37*D37</f>
        <v>0</v>
      </c>
      <c r="E38" s="39">
        <f t="shared" ref="E38:U38" si="14">$C37*E37</f>
        <v>0</v>
      </c>
      <c r="F38" s="39">
        <f t="shared" si="14"/>
        <v>0</v>
      </c>
      <c r="G38" s="39">
        <f t="shared" si="14"/>
        <v>0</v>
      </c>
      <c r="H38" s="39">
        <f t="shared" si="14"/>
        <v>0</v>
      </c>
      <c r="I38" s="39">
        <f t="shared" si="14"/>
        <v>0</v>
      </c>
      <c r="J38" s="39">
        <f t="shared" si="14"/>
        <v>0</v>
      </c>
      <c r="K38" s="39">
        <f t="shared" si="14"/>
        <v>0</v>
      </c>
      <c r="L38" s="39">
        <f t="shared" si="14"/>
        <v>0</v>
      </c>
      <c r="M38" s="39">
        <f t="shared" si="14"/>
        <v>0</v>
      </c>
      <c r="N38" s="39">
        <f t="shared" si="14"/>
        <v>0</v>
      </c>
      <c r="O38" s="39">
        <f t="shared" si="14"/>
        <v>0</v>
      </c>
      <c r="P38" s="39">
        <f t="shared" si="14"/>
        <v>0</v>
      </c>
      <c r="Q38" s="39">
        <f t="shared" si="14"/>
        <v>0</v>
      </c>
      <c r="R38" s="39">
        <f t="shared" si="14"/>
        <v>0</v>
      </c>
      <c r="S38" s="39">
        <f t="shared" si="14"/>
        <v>0</v>
      </c>
      <c r="T38" s="39">
        <f t="shared" si="14"/>
        <v>0</v>
      </c>
      <c r="U38" s="40">
        <f t="shared" si="14"/>
        <v>0</v>
      </c>
      <c r="V38" s="41">
        <f t="shared" si="0"/>
        <v>0</v>
      </c>
    </row>
    <row r="39" spans="1:22" ht="15" customHeight="1">
      <c r="A39" s="28" t="s">
        <v>16</v>
      </c>
      <c r="B39" s="29" t="str">
        <f>VLOOKUP(A39,[1]Resumo!$B$14:$C$30,2,FALSE)</f>
        <v>Limpeza e arremate</v>
      </c>
      <c r="C39" s="30"/>
      <c r="D39" s="47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v>1</v>
      </c>
      <c r="V39" s="45">
        <f t="shared" si="0"/>
        <v>1</v>
      </c>
    </row>
    <row r="40" spans="1:22" ht="15" customHeight="1">
      <c r="A40" s="35"/>
      <c r="B40" s="36"/>
      <c r="C40" s="37"/>
      <c r="D40" s="38">
        <f>$C39*D39</f>
        <v>0</v>
      </c>
      <c r="E40" s="39">
        <f t="shared" ref="E40:U40" si="15">$C39*E39</f>
        <v>0</v>
      </c>
      <c r="F40" s="39">
        <f t="shared" si="15"/>
        <v>0</v>
      </c>
      <c r="G40" s="39">
        <f t="shared" si="15"/>
        <v>0</v>
      </c>
      <c r="H40" s="39">
        <f t="shared" si="15"/>
        <v>0</v>
      </c>
      <c r="I40" s="39">
        <f t="shared" si="15"/>
        <v>0</v>
      </c>
      <c r="J40" s="39">
        <f t="shared" si="15"/>
        <v>0</v>
      </c>
      <c r="K40" s="39">
        <f t="shared" si="15"/>
        <v>0</v>
      </c>
      <c r="L40" s="39">
        <f t="shared" si="15"/>
        <v>0</v>
      </c>
      <c r="M40" s="39">
        <f t="shared" si="15"/>
        <v>0</v>
      </c>
      <c r="N40" s="39">
        <f t="shared" si="15"/>
        <v>0</v>
      </c>
      <c r="O40" s="39">
        <f t="shared" si="15"/>
        <v>0</v>
      </c>
      <c r="P40" s="39">
        <f t="shared" si="15"/>
        <v>0</v>
      </c>
      <c r="Q40" s="39">
        <f t="shared" si="15"/>
        <v>0</v>
      </c>
      <c r="R40" s="39">
        <f t="shared" si="15"/>
        <v>0</v>
      </c>
      <c r="S40" s="39">
        <f t="shared" si="15"/>
        <v>0</v>
      </c>
      <c r="T40" s="39">
        <f t="shared" si="15"/>
        <v>0</v>
      </c>
      <c r="U40" s="40">
        <f t="shared" si="15"/>
        <v>0</v>
      </c>
      <c r="V40" s="41">
        <f t="shared" si="0"/>
        <v>0</v>
      </c>
    </row>
    <row r="41" spans="1:22" ht="15" customHeight="1">
      <c r="A41" s="28" t="s">
        <v>17</v>
      </c>
      <c r="B41" s="29" t="str">
        <f>VLOOKUP(A41,[1]Resumo!$B$14:$C$30,2,FALSE)</f>
        <v>Climatização, ventilação, exaustão e Câmara Frigorífica</v>
      </c>
      <c r="C41" s="30"/>
      <c r="D41" s="42"/>
      <c r="E41" s="43"/>
      <c r="F41" s="43">
        <v>0.05</v>
      </c>
      <c r="G41" s="43">
        <v>0.05</v>
      </c>
      <c r="H41" s="43">
        <v>0.05</v>
      </c>
      <c r="I41" s="43">
        <v>0.05</v>
      </c>
      <c r="J41" s="43">
        <v>0.05</v>
      </c>
      <c r="K41" s="43">
        <v>0.05</v>
      </c>
      <c r="L41" s="43">
        <v>0.05</v>
      </c>
      <c r="M41" s="43">
        <v>0.05</v>
      </c>
      <c r="N41" s="43">
        <v>0.05</v>
      </c>
      <c r="O41" s="43">
        <v>0.05</v>
      </c>
      <c r="P41" s="43">
        <v>0.05</v>
      </c>
      <c r="Q41" s="43">
        <v>0.1</v>
      </c>
      <c r="R41" s="43">
        <v>0.1</v>
      </c>
      <c r="S41" s="43">
        <v>0.1</v>
      </c>
      <c r="T41" s="43">
        <v>0.1</v>
      </c>
      <c r="U41" s="44">
        <v>0.05</v>
      </c>
      <c r="V41" s="45">
        <f t="shared" si="0"/>
        <v>0.99999999999999989</v>
      </c>
    </row>
    <row r="42" spans="1:22" ht="15" customHeight="1">
      <c r="A42" s="35"/>
      <c r="B42" s="36"/>
      <c r="C42" s="37"/>
      <c r="D42" s="38">
        <f>$C41*D41</f>
        <v>0</v>
      </c>
      <c r="E42" s="39">
        <f t="shared" ref="E42:U42" si="16">$C41*E41</f>
        <v>0</v>
      </c>
      <c r="F42" s="39">
        <f t="shared" si="16"/>
        <v>0</v>
      </c>
      <c r="G42" s="39">
        <f t="shared" si="16"/>
        <v>0</v>
      </c>
      <c r="H42" s="39">
        <f t="shared" si="16"/>
        <v>0</v>
      </c>
      <c r="I42" s="39">
        <f t="shared" si="16"/>
        <v>0</v>
      </c>
      <c r="J42" s="39">
        <f t="shared" si="16"/>
        <v>0</v>
      </c>
      <c r="K42" s="39">
        <f t="shared" si="16"/>
        <v>0</v>
      </c>
      <c r="L42" s="39">
        <f t="shared" si="16"/>
        <v>0</v>
      </c>
      <c r="M42" s="39">
        <f t="shared" si="16"/>
        <v>0</v>
      </c>
      <c r="N42" s="39">
        <f t="shared" si="16"/>
        <v>0</v>
      </c>
      <c r="O42" s="39">
        <f t="shared" si="16"/>
        <v>0</v>
      </c>
      <c r="P42" s="39">
        <f t="shared" si="16"/>
        <v>0</v>
      </c>
      <c r="Q42" s="39">
        <f t="shared" si="16"/>
        <v>0</v>
      </c>
      <c r="R42" s="39">
        <f t="shared" si="16"/>
        <v>0</v>
      </c>
      <c r="S42" s="39">
        <f t="shared" si="16"/>
        <v>0</v>
      </c>
      <c r="T42" s="39">
        <f t="shared" si="16"/>
        <v>0</v>
      </c>
      <c r="U42" s="40">
        <f t="shared" si="16"/>
        <v>0</v>
      </c>
      <c r="V42" s="50">
        <f t="shared" si="0"/>
        <v>0</v>
      </c>
    </row>
    <row r="43" spans="1:22" ht="15" customHeight="1">
      <c r="A43" s="28" t="s">
        <v>18</v>
      </c>
      <c r="B43" s="29" t="str">
        <f>VLOOKUP(A43,[1]Resumo!$B$14:$C$30,2,FALSE)</f>
        <v>Comunicação visual</v>
      </c>
      <c r="C43" s="30"/>
      <c r="D43" s="47"/>
      <c r="E43" s="48"/>
      <c r="F43" s="48"/>
      <c r="G43" s="48"/>
      <c r="H43" s="48"/>
      <c r="I43" s="48"/>
      <c r="J43" s="48"/>
      <c r="K43" s="48"/>
      <c r="L43" s="48"/>
      <c r="M43" s="48">
        <v>1</v>
      </c>
      <c r="N43" s="48"/>
      <c r="O43" s="48"/>
      <c r="P43" s="48"/>
      <c r="Q43" s="48"/>
      <c r="R43" s="48"/>
      <c r="S43" s="48"/>
      <c r="T43" s="48"/>
      <c r="U43" s="49"/>
      <c r="V43" s="45">
        <f t="shared" si="0"/>
        <v>1</v>
      </c>
    </row>
    <row r="44" spans="1:22" ht="15" customHeight="1" thickBot="1">
      <c r="A44" s="51"/>
      <c r="B44" s="52"/>
      <c r="C44" s="53"/>
      <c r="D44" s="38">
        <f>$C43*D43</f>
        <v>0</v>
      </c>
      <c r="E44" s="39">
        <f t="shared" ref="E44:U44" si="17">$C43*E43</f>
        <v>0</v>
      </c>
      <c r="F44" s="39">
        <f t="shared" si="17"/>
        <v>0</v>
      </c>
      <c r="G44" s="39">
        <f t="shared" si="17"/>
        <v>0</v>
      </c>
      <c r="H44" s="39">
        <f t="shared" si="17"/>
        <v>0</v>
      </c>
      <c r="I44" s="39">
        <f t="shared" si="17"/>
        <v>0</v>
      </c>
      <c r="J44" s="39">
        <f t="shared" si="17"/>
        <v>0</v>
      </c>
      <c r="K44" s="39">
        <f t="shared" si="17"/>
        <v>0</v>
      </c>
      <c r="L44" s="39">
        <f t="shared" si="17"/>
        <v>0</v>
      </c>
      <c r="M44" s="39">
        <f t="shared" si="17"/>
        <v>0</v>
      </c>
      <c r="N44" s="39">
        <f t="shared" si="17"/>
        <v>0</v>
      </c>
      <c r="O44" s="39">
        <f t="shared" si="17"/>
        <v>0</v>
      </c>
      <c r="P44" s="39">
        <f t="shared" si="17"/>
        <v>0</v>
      </c>
      <c r="Q44" s="39">
        <f t="shared" si="17"/>
        <v>0</v>
      </c>
      <c r="R44" s="39">
        <f t="shared" si="17"/>
        <v>0</v>
      </c>
      <c r="S44" s="39">
        <f t="shared" si="17"/>
        <v>0</v>
      </c>
      <c r="T44" s="39">
        <f t="shared" si="17"/>
        <v>0</v>
      </c>
      <c r="U44" s="40">
        <f t="shared" si="17"/>
        <v>0</v>
      </c>
      <c r="V44" s="50">
        <f t="shared" si="0"/>
        <v>0</v>
      </c>
    </row>
    <row r="45" spans="1:22" ht="15.75" thickBot="1">
      <c r="A45" s="54" t="s">
        <v>19</v>
      </c>
      <c r="B45" s="55"/>
      <c r="C45" s="56">
        <f>SUM(C11:C44)</f>
        <v>0</v>
      </c>
      <c r="D45" s="57">
        <f>SUM(D12,D14,D16,D18,D20,D22,D24,D26,D28,D30,D32,D34,D36,D38,D40,D42,D44)</f>
        <v>0</v>
      </c>
      <c r="E45" s="57">
        <f t="shared" ref="E45:U45" si="18">SUM(E12,E14,E16,E18,E20,E22,E24,E26,E28,E30,E32,E34,E36,E38,E40,E42,E44)</f>
        <v>0</v>
      </c>
      <c r="F45" s="57">
        <f t="shared" si="18"/>
        <v>0</v>
      </c>
      <c r="G45" s="57">
        <f t="shared" si="18"/>
        <v>0</v>
      </c>
      <c r="H45" s="57">
        <f t="shared" si="18"/>
        <v>0</v>
      </c>
      <c r="I45" s="57">
        <f t="shared" si="18"/>
        <v>0</v>
      </c>
      <c r="J45" s="57">
        <f t="shared" si="18"/>
        <v>0</v>
      </c>
      <c r="K45" s="57">
        <f t="shared" si="18"/>
        <v>0</v>
      </c>
      <c r="L45" s="57">
        <f t="shared" si="18"/>
        <v>0</v>
      </c>
      <c r="M45" s="57">
        <f t="shared" si="18"/>
        <v>0</v>
      </c>
      <c r="N45" s="57">
        <f t="shared" si="18"/>
        <v>0</v>
      </c>
      <c r="O45" s="57">
        <f t="shared" si="18"/>
        <v>0</v>
      </c>
      <c r="P45" s="57">
        <f t="shared" si="18"/>
        <v>0</v>
      </c>
      <c r="Q45" s="57">
        <f t="shared" si="18"/>
        <v>0</v>
      </c>
      <c r="R45" s="57">
        <f t="shared" si="18"/>
        <v>0</v>
      </c>
      <c r="S45" s="57">
        <f t="shared" si="18"/>
        <v>0</v>
      </c>
      <c r="T45" s="57">
        <f t="shared" si="18"/>
        <v>0</v>
      </c>
      <c r="U45" s="57">
        <f t="shared" si="18"/>
        <v>0</v>
      </c>
      <c r="V45" s="58">
        <f>V42+V40+V38+V36+V34+V32+V30+V28+V26+V24+V22+V20+V18+V16+V14+V12+V44</f>
        <v>0</v>
      </c>
    </row>
    <row r="46" spans="1:22" ht="15.75" thickBot="1">
      <c r="A46" s="59" t="str">
        <f>[1]Planilha!A535</f>
        <v>BDI obra</v>
      </c>
      <c r="B46" s="60"/>
      <c r="C46" s="61"/>
      <c r="D46" s="62">
        <f>D45*[1]Planilha!$F$535</f>
        <v>0</v>
      </c>
      <c r="E46" s="62">
        <f>E45*[1]Planilha!$F$535</f>
        <v>0</v>
      </c>
      <c r="F46" s="62">
        <f>F45*[1]Planilha!$F$535</f>
        <v>0</v>
      </c>
      <c r="G46" s="62">
        <f>G45*[1]Planilha!$F$535</f>
        <v>0</v>
      </c>
      <c r="H46" s="62">
        <f>H45*[1]Planilha!$F$535</f>
        <v>0</v>
      </c>
      <c r="I46" s="62">
        <f>I45*[1]Planilha!$F$535</f>
        <v>0</v>
      </c>
      <c r="J46" s="62">
        <f>J45*[1]Planilha!$F$535</f>
        <v>0</v>
      </c>
      <c r="K46" s="62">
        <f>K45*[1]Planilha!$F$535</f>
        <v>0</v>
      </c>
      <c r="L46" s="62">
        <f>L45*[1]Planilha!$F$535</f>
        <v>0</v>
      </c>
      <c r="M46" s="62">
        <f>M45*[1]Planilha!$F$535</f>
        <v>0</v>
      </c>
      <c r="N46" s="62">
        <f>N45*[1]Planilha!$F$535</f>
        <v>0</v>
      </c>
      <c r="O46" s="62">
        <f>O45*[1]Planilha!$F$535</f>
        <v>0</v>
      </c>
      <c r="P46" s="62">
        <f>P45*[1]Planilha!$F$535</f>
        <v>0</v>
      </c>
      <c r="Q46" s="62">
        <f>Q45*[1]Planilha!$F$535</f>
        <v>0</v>
      </c>
      <c r="R46" s="62">
        <f>R45*[1]Planilha!$F$535</f>
        <v>0</v>
      </c>
      <c r="S46" s="62">
        <f>S45*[1]Planilha!$F$535</f>
        <v>0</v>
      </c>
      <c r="T46" s="62">
        <f>T45*[1]Planilha!$F$535</f>
        <v>0</v>
      </c>
      <c r="U46" s="62">
        <f>U45*[1]Planilha!$F$535</f>
        <v>0</v>
      </c>
      <c r="V46" s="63">
        <f>SUM(D46:U46)</f>
        <v>0</v>
      </c>
    </row>
    <row r="47" spans="1:22">
      <c r="A47" s="64" t="s">
        <v>20</v>
      </c>
      <c r="B47" s="29" t="str">
        <f>VLOOKUP(A47,[1]Resumo!$B$14:$C$50,2,FALSE)</f>
        <v>Equipamentos</v>
      </c>
      <c r="C47" s="65"/>
      <c r="D47" s="66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>
        <v>0.2</v>
      </c>
      <c r="R47" s="43">
        <v>0.25</v>
      </c>
      <c r="S47" s="43">
        <v>0.25</v>
      </c>
      <c r="T47" s="43">
        <v>0.2</v>
      </c>
      <c r="U47" s="43">
        <v>0.1</v>
      </c>
      <c r="V47" s="34">
        <f>SUM(D47:U47)</f>
        <v>0.99999999999999989</v>
      </c>
    </row>
    <row r="48" spans="1:22" ht="15.75" thickBot="1">
      <c r="A48" s="51"/>
      <c r="B48" s="36"/>
      <c r="C48" s="53"/>
      <c r="D48" s="38">
        <f>$C47*D47</f>
        <v>0</v>
      </c>
      <c r="E48" s="39">
        <f t="shared" ref="E48:U48" si="19">$C47*E47</f>
        <v>0</v>
      </c>
      <c r="F48" s="39">
        <f t="shared" si="19"/>
        <v>0</v>
      </c>
      <c r="G48" s="39">
        <f t="shared" si="19"/>
        <v>0</v>
      </c>
      <c r="H48" s="39">
        <f t="shared" si="19"/>
        <v>0</v>
      </c>
      <c r="I48" s="39">
        <f t="shared" si="19"/>
        <v>0</v>
      </c>
      <c r="J48" s="39">
        <f t="shared" si="19"/>
        <v>0</v>
      </c>
      <c r="K48" s="39">
        <f t="shared" si="19"/>
        <v>0</v>
      </c>
      <c r="L48" s="39">
        <f t="shared" si="19"/>
        <v>0</v>
      </c>
      <c r="M48" s="39">
        <f t="shared" si="19"/>
        <v>0</v>
      </c>
      <c r="N48" s="39">
        <f t="shared" si="19"/>
        <v>0</v>
      </c>
      <c r="O48" s="39">
        <f t="shared" si="19"/>
        <v>0</v>
      </c>
      <c r="P48" s="39">
        <f t="shared" si="19"/>
        <v>0</v>
      </c>
      <c r="Q48" s="39">
        <f t="shared" si="19"/>
        <v>0</v>
      </c>
      <c r="R48" s="39">
        <f t="shared" si="19"/>
        <v>0</v>
      </c>
      <c r="S48" s="39">
        <f t="shared" si="19"/>
        <v>0</v>
      </c>
      <c r="T48" s="39">
        <f t="shared" si="19"/>
        <v>0</v>
      </c>
      <c r="U48" s="40">
        <f t="shared" si="19"/>
        <v>0</v>
      </c>
      <c r="V48" s="50">
        <f>SUM(D48:U48)</f>
        <v>0</v>
      </c>
    </row>
    <row r="49" spans="1:22" ht="15.75" thickBot="1">
      <c r="A49" s="54" t="s">
        <v>21</v>
      </c>
      <c r="B49" s="55"/>
      <c r="C49" s="67"/>
      <c r="D49" s="68">
        <f t="shared" ref="D49:U49" si="20">D48</f>
        <v>0</v>
      </c>
      <c r="E49" s="69">
        <f t="shared" si="20"/>
        <v>0</v>
      </c>
      <c r="F49" s="70">
        <f t="shared" si="20"/>
        <v>0</v>
      </c>
      <c r="G49" s="69">
        <f t="shared" si="20"/>
        <v>0</v>
      </c>
      <c r="H49" s="70">
        <f t="shared" si="20"/>
        <v>0</v>
      </c>
      <c r="I49" s="69">
        <f t="shared" si="20"/>
        <v>0</v>
      </c>
      <c r="J49" s="70">
        <f t="shared" si="20"/>
        <v>0</v>
      </c>
      <c r="K49" s="69">
        <f t="shared" si="20"/>
        <v>0</v>
      </c>
      <c r="L49" s="70">
        <f t="shared" si="20"/>
        <v>0</v>
      </c>
      <c r="M49" s="69">
        <f t="shared" si="20"/>
        <v>0</v>
      </c>
      <c r="N49" s="69">
        <f t="shared" si="20"/>
        <v>0</v>
      </c>
      <c r="O49" s="69">
        <f t="shared" si="20"/>
        <v>0</v>
      </c>
      <c r="P49" s="69">
        <f t="shared" si="20"/>
        <v>0</v>
      </c>
      <c r="Q49" s="69">
        <f t="shared" si="20"/>
        <v>0</v>
      </c>
      <c r="R49" s="69">
        <f t="shared" si="20"/>
        <v>0</v>
      </c>
      <c r="S49" s="69">
        <f t="shared" si="20"/>
        <v>0</v>
      </c>
      <c r="T49" s="69">
        <f t="shared" si="20"/>
        <v>0</v>
      </c>
      <c r="U49" s="69">
        <f t="shared" si="20"/>
        <v>0</v>
      </c>
      <c r="V49" s="63">
        <f>SUM(D49:U49)</f>
        <v>0</v>
      </c>
    </row>
    <row r="50" spans="1:22" ht="15.75" thickBot="1">
      <c r="A50" s="59" t="s">
        <v>22</v>
      </c>
      <c r="B50" s="60"/>
      <c r="C50" s="71"/>
      <c r="D50" s="72">
        <f>D49*[1]Planilha!$F$541</f>
        <v>0</v>
      </c>
      <c r="E50" s="72">
        <f>E49*[1]Planilha!$F$541</f>
        <v>0</v>
      </c>
      <c r="F50" s="72">
        <f>F49*[1]Planilha!$F$541</f>
        <v>0</v>
      </c>
      <c r="G50" s="72">
        <f>G49*[1]Planilha!$F$541</f>
        <v>0</v>
      </c>
      <c r="H50" s="72">
        <f>H49*[1]Planilha!$F$541</f>
        <v>0</v>
      </c>
      <c r="I50" s="72">
        <f>I49*[1]Planilha!$F$541</f>
        <v>0</v>
      </c>
      <c r="J50" s="72">
        <f>J49*[1]Planilha!$F$541</f>
        <v>0</v>
      </c>
      <c r="K50" s="72">
        <f>K49*[1]Planilha!$F$541</f>
        <v>0</v>
      </c>
      <c r="L50" s="72">
        <f>L49*[1]Planilha!$F$541</f>
        <v>0</v>
      </c>
      <c r="M50" s="72">
        <f>M49*[1]Planilha!$F$541</f>
        <v>0</v>
      </c>
      <c r="N50" s="72">
        <f>N49*[1]Planilha!$F$541</f>
        <v>0</v>
      </c>
      <c r="O50" s="72">
        <f>O49*[1]Planilha!$F$541</f>
        <v>0</v>
      </c>
      <c r="P50" s="72">
        <f>P49*[1]Planilha!$F$541</f>
        <v>0</v>
      </c>
      <c r="Q50" s="72">
        <f>Q49*[1]Planilha!$F$541</f>
        <v>0</v>
      </c>
      <c r="R50" s="72">
        <f>R49*[1]Planilha!$F$541</f>
        <v>0</v>
      </c>
      <c r="S50" s="72">
        <f>S49*[1]Planilha!$F$541</f>
        <v>0</v>
      </c>
      <c r="T50" s="72">
        <f>T49*[1]Planilha!$F$541</f>
        <v>0</v>
      </c>
      <c r="U50" s="72">
        <f>U49*[1]Planilha!$F$541</f>
        <v>0</v>
      </c>
      <c r="V50" s="63">
        <f>SUM(D50:U50)</f>
        <v>0</v>
      </c>
    </row>
    <row r="51" spans="1:22" ht="15.75" thickBot="1">
      <c r="A51" s="73" t="s">
        <v>23</v>
      </c>
      <c r="B51" s="74"/>
      <c r="C51" s="75">
        <f>C45+C46+C49+C50</f>
        <v>0</v>
      </c>
      <c r="D51" s="76">
        <f>SUM(D45:D46,D49:D50)</f>
        <v>0</v>
      </c>
      <c r="E51" s="76">
        <f t="shared" ref="E51:U51" si="21">SUM(E45:E46,E49:E50)</f>
        <v>0</v>
      </c>
      <c r="F51" s="76">
        <f t="shared" si="21"/>
        <v>0</v>
      </c>
      <c r="G51" s="76">
        <f t="shared" si="21"/>
        <v>0</v>
      </c>
      <c r="H51" s="77">
        <f t="shared" si="21"/>
        <v>0</v>
      </c>
      <c r="I51" s="78">
        <f t="shared" si="21"/>
        <v>0</v>
      </c>
      <c r="J51" s="76">
        <f t="shared" si="21"/>
        <v>0</v>
      </c>
      <c r="K51" s="76">
        <f t="shared" si="21"/>
        <v>0</v>
      </c>
      <c r="L51" s="76">
        <f t="shared" si="21"/>
        <v>0</v>
      </c>
      <c r="M51" s="76">
        <f t="shared" si="21"/>
        <v>0</v>
      </c>
      <c r="N51" s="76">
        <f t="shared" si="21"/>
        <v>0</v>
      </c>
      <c r="O51" s="76">
        <f t="shared" si="21"/>
        <v>0</v>
      </c>
      <c r="P51" s="76">
        <f t="shared" si="21"/>
        <v>0</v>
      </c>
      <c r="Q51" s="76">
        <f t="shared" si="21"/>
        <v>0</v>
      </c>
      <c r="R51" s="76">
        <f t="shared" si="21"/>
        <v>0</v>
      </c>
      <c r="S51" s="76">
        <f t="shared" si="21"/>
        <v>0</v>
      </c>
      <c r="T51" s="76">
        <f t="shared" si="21"/>
        <v>0</v>
      </c>
      <c r="U51" s="76">
        <f t="shared" si="21"/>
        <v>0</v>
      </c>
      <c r="V51" s="79">
        <f>SUM(ROUND(V45,2)+ROUND(V46,2)+ROUND(V49,2)+ROUND(V50,2))</f>
        <v>0</v>
      </c>
    </row>
    <row r="52" spans="1:22" ht="15.75" thickBot="1">
      <c r="A52" s="80" t="s">
        <v>48</v>
      </c>
      <c r="B52" s="81"/>
      <c r="C52" s="82"/>
      <c r="D52" s="76">
        <f>D51</f>
        <v>0</v>
      </c>
      <c r="E52" s="76">
        <f>E51+D52</f>
        <v>0</v>
      </c>
      <c r="F52" s="76">
        <f t="shared" ref="F52:U52" si="22">F51+E52</f>
        <v>0</v>
      </c>
      <c r="G52" s="76">
        <f t="shared" si="22"/>
        <v>0</v>
      </c>
      <c r="H52" s="76">
        <f t="shared" si="22"/>
        <v>0</v>
      </c>
      <c r="I52" s="76">
        <f t="shared" si="22"/>
        <v>0</v>
      </c>
      <c r="J52" s="76">
        <f t="shared" si="22"/>
        <v>0</v>
      </c>
      <c r="K52" s="76">
        <f t="shared" si="22"/>
        <v>0</v>
      </c>
      <c r="L52" s="76">
        <f t="shared" si="22"/>
        <v>0</v>
      </c>
      <c r="M52" s="76">
        <f t="shared" si="22"/>
        <v>0</v>
      </c>
      <c r="N52" s="76">
        <f t="shared" si="22"/>
        <v>0</v>
      </c>
      <c r="O52" s="76">
        <f t="shared" si="22"/>
        <v>0</v>
      </c>
      <c r="P52" s="76">
        <f t="shared" si="22"/>
        <v>0</v>
      </c>
      <c r="Q52" s="76">
        <f t="shared" si="22"/>
        <v>0</v>
      </c>
      <c r="R52" s="76">
        <f t="shared" si="22"/>
        <v>0</v>
      </c>
      <c r="S52" s="76">
        <f t="shared" si="22"/>
        <v>0</v>
      </c>
      <c r="T52" s="76">
        <f t="shared" si="22"/>
        <v>0</v>
      </c>
      <c r="U52" s="76">
        <f t="shared" si="22"/>
        <v>0</v>
      </c>
      <c r="V52" s="79"/>
    </row>
    <row r="53" spans="1:22">
      <c r="A53" s="83"/>
      <c r="B53" s="83" t="str">
        <f>[1]Planilha!C545</f>
        <v>24 de Janeiro de 2022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</row>
  </sheetData>
  <mergeCells count="60">
    <mergeCell ref="A49:B49"/>
    <mergeCell ref="A50:B50"/>
    <mergeCell ref="A51:B51"/>
    <mergeCell ref="A52:B52"/>
    <mergeCell ref="A43:A44"/>
    <mergeCell ref="B43:B44"/>
    <mergeCell ref="C43:C44"/>
    <mergeCell ref="A45:B45"/>
    <mergeCell ref="A46:B46"/>
    <mergeCell ref="A47:A48"/>
    <mergeCell ref="B47:B48"/>
    <mergeCell ref="C47:C48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</mergeCells>
  <conditionalFormatting sqref="D11:U11">
    <cfRule type="cellIs" dxfId="19" priority="20" operator="greaterThan">
      <formula>0</formula>
    </cfRule>
  </conditionalFormatting>
  <conditionalFormatting sqref="D15:U15">
    <cfRule type="cellIs" dxfId="18" priority="19" operator="greaterThan">
      <formula>0</formula>
    </cfRule>
  </conditionalFormatting>
  <conditionalFormatting sqref="D19:U19">
    <cfRule type="cellIs" dxfId="17" priority="18" operator="greaterThan">
      <formula>0</formula>
    </cfRule>
  </conditionalFormatting>
  <conditionalFormatting sqref="D23:U23">
    <cfRule type="cellIs" dxfId="16" priority="17" operator="greaterThan">
      <formula>0</formula>
    </cfRule>
  </conditionalFormatting>
  <conditionalFormatting sqref="D27:U27">
    <cfRule type="cellIs" dxfId="15" priority="16" operator="greaterThan">
      <formula>0</formula>
    </cfRule>
  </conditionalFormatting>
  <conditionalFormatting sqref="D31:U31">
    <cfRule type="cellIs" dxfId="14" priority="15" operator="greaterThan">
      <formula>0</formula>
    </cfRule>
  </conditionalFormatting>
  <conditionalFormatting sqref="D35:U35">
    <cfRule type="cellIs" dxfId="13" priority="14" operator="greaterThan">
      <formula>0</formula>
    </cfRule>
  </conditionalFormatting>
  <conditionalFormatting sqref="D39:U39">
    <cfRule type="cellIs" dxfId="12" priority="13" operator="greaterThan">
      <formula>0</formula>
    </cfRule>
  </conditionalFormatting>
  <conditionalFormatting sqref="D43:U43">
    <cfRule type="cellIs" dxfId="11" priority="12" operator="greaterThan">
      <formula>0</formula>
    </cfRule>
  </conditionalFormatting>
  <conditionalFormatting sqref="D13:U13">
    <cfRule type="cellIs" dxfId="10" priority="11" operator="greaterThan">
      <formula>0</formula>
    </cfRule>
  </conditionalFormatting>
  <conditionalFormatting sqref="D17:U17">
    <cfRule type="cellIs" dxfId="9" priority="10" operator="greaterThan">
      <formula>0</formula>
    </cfRule>
  </conditionalFormatting>
  <conditionalFormatting sqref="D21:U21">
    <cfRule type="cellIs" dxfId="8" priority="9" operator="greaterThan">
      <formula>0</formula>
    </cfRule>
  </conditionalFormatting>
  <conditionalFormatting sqref="D25:U25">
    <cfRule type="cellIs" dxfId="7" priority="8" operator="greaterThan">
      <formula>0</formula>
    </cfRule>
  </conditionalFormatting>
  <conditionalFormatting sqref="D29:U29">
    <cfRule type="cellIs" dxfId="6" priority="7" operator="greaterThan">
      <formula>0</formula>
    </cfRule>
  </conditionalFormatting>
  <conditionalFormatting sqref="D33:E33">
    <cfRule type="cellIs" dxfId="5" priority="6" operator="greaterThan">
      <formula>0</formula>
    </cfRule>
  </conditionalFormatting>
  <conditionalFormatting sqref="D37:E37">
    <cfRule type="cellIs" dxfId="4" priority="5" operator="greaterThan">
      <formula>0</formula>
    </cfRule>
  </conditionalFormatting>
  <conditionalFormatting sqref="D41:U41">
    <cfRule type="cellIs" dxfId="3" priority="4" operator="greaterThan">
      <formula>0</formula>
    </cfRule>
  </conditionalFormatting>
  <conditionalFormatting sqref="D47:U47">
    <cfRule type="cellIs" dxfId="2" priority="3" operator="greaterThan">
      <formula>0</formula>
    </cfRule>
  </conditionalFormatting>
  <conditionalFormatting sqref="F37:U37">
    <cfRule type="cellIs" dxfId="1" priority="2" operator="greaterThan">
      <formula>0</formula>
    </cfRule>
  </conditionalFormatting>
  <conditionalFormatting sqref="F33:U33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Bertholdo da Silva</dc:creator>
  <cp:lastModifiedBy>Anderson do Prado Campos</cp:lastModifiedBy>
  <cp:lastPrinted>2022-01-24T17:51:45Z</cp:lastPrinted>
  <dcterms:created xsi:type="dcterms:W3CDTF">2017-06-28T14:49:31Z</dcterms:created>
  <dcterms:modified xsi:type="dcterms:W3CDTF">2022-01-24T18:04:59Z</dcterms:modified>
</cp:coreProperties>
</file>