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GA\DTE\HOSPITAIS\H-041 HOSP. G.ALVARO-SANTOS\_Licitação Obra Restauro Pórtico_2025\1 - PLANILHA\"/>
    </mc:Choice>
  </mc:AlternateContent>
  <xr:revisionPtr revIDLastSave="0" documentId="13_ncr:1_{43647203-202A-42AE-A0AD-A9C0C6C6AB03}" xr6:coauthVersionLast="47" xr6:coauthVersionMax="47" xr10:uidLastSave="{00000000-0000-0000-0000-000000000000}"/>
  <bookViews>
    <workbookView xWindow="-120" yWindow="-120" windowWidth="29040" windowHeight="15720" tabRatio="545" xr2:uid="{04CAC68C-D154-4988-A1FD-5ED4741838AB}"/>
  </bookViews>
  <sheets>
    <sheet name="Planilha AnalÍtica" sheetId="2" r:id="rId1"/>
    <sheet name="Resumo" sheetId="20" r:id="rId2"/>
    <sheet name="Cronograma" sheetId="21" r:id="rId3"/>
    <sheet name="RF" sheetId="7" state="hidden" r:id="rId4"/>
  </sheets>
  <definedNames>
    <definedName name="_xlnm._FilterDatabase" localSheetId="0" hidden="1">'Planilha AnalÍtica'!$A$11:$I$313</definedName>
    <definedName name="_xlnm.Print_Area" localSheetId="0">'Planilha AnalÍtica'!$A$5:$I$308</definedName>
    <definedName name="BN756BN13">'Planilha AnalÍtica'!#REF!</definedName>
    <definedName name="_xlnm.Print_Titles" localSheetId="2">Cronograma!$5:$10</definedName>
    <definedName name="_xlnm.Print_Titles" localSheetId="0">'Planilha AnalÍtica'!$5:$11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9" i="2" l="1"/>
  <c r="I208" i="2"/>
  <c r="G209" i="2" l="1"/>
  <c r="G208" i="2" l="1"/>
  <c r="B43" i="20" l="1"/>
  <c r="B113" i="21" s="1"/>
  <c r="B39" i="20"/>
  <c r="B101" i="21" s="1"/>
  <c r="B38" i="20"/>
  <c r="B98" i="21" s="1"/>
  <c r="B34" i="20"/>
  <c r="B86" i="21" s="1"/>
  <c r="B29" i="20"/>
  <c r="B71" i="21" s="1"/>
  <c r="B28" i="20"/>
  <c r="B68" i="21" s="1"/>
  <c r="B27" i="20"/>
  <c r="B65" i="21" s="1"/>
  <c r="B26" i="20"/>
  <c r="B62" i="21" s="1"/>
  <c r="B25" i="20"/>
  <c r="B59" i="21" s="1"/>
  <c r="B24" i="20"/>
  <c r="B56" i="21" s="1"/>
  <c r="B20" i="20"/>
  <c r="B44" i="21" s="1"/>
  <c r="B19" i="20"/>
  <c r="B41" i="21" s="1"/>
  <c r="B14" i="20"/>
  <c r="B26" i="21" s="1"/>
  <c r="B9" i="20"/>
  <c r="B11" i="21" s="1"/>
  <c r="P118" i="21"/>
  <c r="P115" i="21"/>
  <c r="P112" i="21"/>
  <c r="P109" i="21"/>
  <c r="P106" i="21"/>
  <c r="P103" i="21"/>
  <c r="P100" i="21"/>
  <c r="P97" i="21"/>
  <c r="P94" i="21"/>
  <c r="P91" i="21"/>
  <c r="P88" i="21"/>
  <c r="P85" i="21"/>
  <c r="P82" i="21"/>
  <c r="P79" i="21"/>
  <c r="P76" i="21"/>
  <c r="P121" i="21"/>
  <c r="P124" i="21"/>
  <c r="P73" i="21"/>
  <c r="P70" i="21"/>
  <c r="P67" i="21"/>
  <c r="P64" i="21"/>
  <c r="P61" i="21"/>
  <c r="P58" i="21"/>
  <c r="P55" i="21"/>
  <c r="P52" i="21"/>
  <c r="P49" i="21"/>
  <c r="P46" i="21"/>
  <c r="P43" i="21"/>
  <c r="P40" i="21"/>
  <c r="P37" i="21"/>
  <c r="P34" i="21"/>
  <c r="P31" i="21"/>
  <c r="P28" i="21"/>
  <c r="P25" i="21"/>
  <c r="P22" i="21"/>
  <c r="P19" i="21"/>
  <c r="P16" i="21"/>
  <c r="P13" i="21"/>
  <c r="B10" i="20"/>
  <c r="B14" i="21" s="1"/>
  <c r="B11" i="20"/>
  <c r="B17" i="21" s="1"/>
  <c r="B12" i="20"/>
  <c r="B20" i="21" s="1"/>
  <c r="B13" i="20"/>
  <c r="B23" i="21" s="1"/>
  <c r="B15" i="20"/>
  <c r="B29" i="21" s="1"/>
  <c r="B16" i="20"/>
  <c r="B32" i="21" s="1"/>
  <c r="B17" i="20"/>
  <c r="B35" i="21" s="1"/>
  <c r="B18" i="20"/>
  <c r="B38" i="21" s="1"/>
  <c r="B21" i="20"/>
  <c r="B47" i="21" s="1"/>
  <c r="B22" i="20"/>
  <c r="B50" i="21" s="1"/>
  <c r="B23" i="20"/>
  <c r="B53" i="21" s="1"/>
  <c r="B30" i="20"/>
  <c r="B74" i="21" s="1"/>
  <c r="B31" i="20"/>
  <c r="B77" i="21" s="1"/>
  <c r="B32" i="20"/>
  <c r="B80" i="21" s="1"/>
  <c r="B33" i="20"/>
  <c r="B83" i="21" s="1"/>
  <c r="B35" i="20"/>
  <c r="B89" i="21" s="1"/>
  <c r="B36" i="20"/>
  <c r="B92" i="21" s="1"/>
  <c r="B37" i="20"/>
  <c r="B95" i="21" s="1"/>
  <c r="B40" i="20"/>
  <c r="B104" i="21" s="1"/>
  <c r="B41" i="20"/>
  <c r="B107" i="21" s="1"/>
  <c r="B42" i="20"/>
  <c r="B110" i="21" s="1"/>
  <c r="B44" i="20"/>
  <c r="B116" i="21" s="1"/>
  <c r="B45" i="20"/>
  <c r="B119" i="21" s="1"/>
  <c r="B50" i="20"/>
  <c r="B122" i="21" s="1"/>
  <c r="G69" i="2"/>
  <c r="G70" i="2"/>
  <c r="G188" i="2"/>
  <c r="G178" i="2"/>
  <c r="G88" i="2"/>
  <c r="G118" i="2"/>
  <c r="G122" i="2"/>
  <c r="G121" i="2"/>
  <c r="G120" i="2"/>
  <c r="G161" i="2"/>
  <c r="G160" i="2"/>
  <c r="G155" i="2"/>
  <c r="G240" i="2"/>
  <c r="G141" i="2"/>
  <c r="G107" i="2"/>
  <c r="G94" i="2"/>
  <c r="G83" i="2"/>
  <c r="G68" i="2"/>
  <c r="G58" i="2"/>
  <c r="G57" i="2"/>
  <c r="G38" i="2"/>
  <c r="G34" i="2"/>
  <c r="G21" i="2"/>
  <c r="G28" i="2"/>
  <c r="G224" i="2"/>
  <c r="G52" i="2"/>
  <c r="G75" i="2"/>
  <c r="G17" i="2"/>
  <c r="G16" i="2"/>
  <c r="G18" i="2"/>
  <c r="G19" i="2"/>
  <c r="G20" i="2"/>
  <c r="G22" i="2"/>
  <c r="G23" i="2"/>
  <c r="G24" i="2"/>
  <c r="G25" i="2"/>
  <c r="G29" i="2"/>
  <c r="G30" i="2"/>
  <c r="G31" i="2"/>
  <c r="G33" i="2"/>
  <c r="G32" i="2"/>
  <c r="G36" i="2"/>
  <c r="G35" i="2"/>
  <c r="G37" i="2"/>
  <c r="G39" i="2"/>
  <c r="G42" i="2"/>
  <c r="G43" i="2"/>
  <c r="G44" i="2"/>
  <c r="G45" i="2"/>
  <c r="G46" i="2"/>
  <c r="G47" i="2"/>
  <c r="G48" i="2"/>
  <c r="G49" i="2"/>
  <c r="G53" i="2"/>
  <c r="G54" i="2"/>
  <c r="G55" i="2"/>
  <c r="G56" i="2"/>
  <c r="G59" i="2"/>
  <c r="G60" i="2"/>
  <c r="G61" i="2"/>
  <c r="G62" i="2"/>
  <c r="G63" i="2"/>
  <c r="G64" i="2"/>
  <c r="G67" i="2"/>
  <c r="G73" i="2"/>
  <c r="G74" i="2"/>
  <c r="G80" i="2"/>
  <c r="G84" i="2"/>
  <c r="G85" i="2"/>
  <c r="G86" i="2"/>
  <c r="G87" i="2"/>
  <c r="G89" i="2"/>
  <c r="G90" i="2"/>
  <c r="G91" i="2"/>
  <c r="G95" i="2"/>
  <c r="G96" i="2"/>
  <c r="G97" i="2"/>
  <c r="G100" i="2"/>
  <c r="G101" i="2"/>
  <c r="G102" i="2"/>
  <c r="G103" i="2"/>
  <c r="G106" i="2"/>
  <c r="G108" i="2"/>
  <c r="G109" i="2"/>
  <c r="G110" i="2"/>
  <c r="G111" i="2"/>
  <c r="G112" i="2"/>
  <c r="G113" i="2"/>
  <c r="G114" i="2"/>
  <c r="G115" i="2"/>
  <c r="G119" i="2"/>
  <c r="G125" i="2"/>
  <c r="G128" i="2"/>
  <c r="G131" i="2"/>
  <c r="G132" i="2"/>
  <c r="G133" i="2"/>
  <c r="G136" i="2"/>
  <c r="G137" i="2"/>
  <c r="G138" i="2"/>
  <c r="G142" i="2"/>
  <c r="G143" i="2"/>
  <c r="G144" i="2"/>
  <c r="G145" i="2"/>
  <c r="G146" i="2"/>
  <c r="G149" i="2"/>
  <c r="G150" i="2"/>
  <c r="G151" i="2"/>
  <c r="G154" i="2"/>
  <c r="G158" i="2"/>
  <c r="G159" i="2"/>
  <c r="G162" i="2"/>
  <c r="G163" i="2"/>
  <c r="G164" i="2"/>
  <c r="G165" i="2"/>
  <c r="G166" i="2"/>
  <c r="G169" i="2"/>
  <c r="G170" i="2"/>
  <c r="I170" i="2" s="1"/>
  <c r="G171" i="2"/>
  <c r="G174" i="2"/>
  <c r="G177" i="2"/>
  <c r="G179" i="2"/>
  <c r="G180" i="2"/>
  <c r="G181" i="2"/>
  <c r="G182" i="2"/>
  <c r="G183" i="2"/>
  <c r="G184" i="2"/>
  <c r="G185" i="2"/>
  <c r="G189" i="2"/>
  <c r="G190" i="2"/>
  <c r="G191" i="2"/>
  <c r="G192" i="2"/>
  <c r="G193" i="2"/>
  <c r="G194" i="2"/>
  <c r="G195" i="2"/>
  <c r="G196" i="2"/>
  <c r="G197" i="2"/>
  <c r="G200" i="2"/>
  <c r="G201" i="2"/>
  <c r="G204" i="2"/>
  <c r="G205" i="2"/>
  <c r="G210" i="2"/>
  <c r="G211" i="2"/>
  <c r="G212" i="2"/>
  <c r="G213" i="2"/>
  <c r="G214" i="2"/>
  <c r="G215" i="2"/>
  <c r="G216" i="2"/>
  <c r="G217" i="2"/>
  <c r="G218" i="2"/>
  <c r="I218" i="2" s="1"/>
  <c r="G219" i="2"/>
  <c r="G222" i="2"/>
  <c r="G223" i="2"/>
  <c r="G227" i="2"/>
  <c r="I227" i="2" s="1"/>
  <c r="G228" i="2"/>
  <c r="G229" i="2"/>
  <c r="G230" i="2"/>
  <c r="I230" i="2" s="1"/>
  <c r="G231" i="2"/>
  <c r="G232" i="2"/>
  <c r="G233" i="2"/>
  <c r="G234" i="2"/>
  <c r="G235" i="2"/>
  <c r="G236" i="2"/>
  <c r="G239" i="2"/>
  <c r="G241" i="2"/>
  <c r="I241" i="2" s="1"/>
  <c r="G242" i="2"/>
  <c r="I242" i="2" s="1"/>
  <c r="G243" i="2"/>
  <c r="G244" i="2"/>
  <c r="G245" i="2"/>
  <c r="G246" i="2"/>
  <c r="G247" i="2"/>
  <c r="G248" i="2"/>
  <c r="G249" i="2"/>
  <c r="G250" i="2"/>
  <c r="G251" i="2"/>
  <c r="G252" i="2"/>
  <c r="I252" i="2" s="1"/>
  <c r="G253" i="2"/>
  <c r="G256" i="2"/>
  <c r="G257" i="2"/>
  <c r="G258" i="2"/>
  <c r="G259" i="2"/>
  <c r="G260" i="2"/>
  <c r="G261" i="2"/>
  <c r="G262" i="2"/>
  <c r="I262" i="2" s="1"/>
  <c r="G263" i="2"/>
  <c r="I263" i="2" s="1"/>
  <c r="G264" i="2"/>
  <c r="I264" i="2" s="1"/>
  <c r="G267" i="2"/>
  <c r="G268" i="2"/>
  <c r="I268" i="2" s="1"/>
  <c r="G269" i="2"/>
  <c r="I269" i="2" s="1"/>
  <c r="G270" i="2"/>
  <c r="I270" i="2" s="1"/>
  <c r="G271" i="2"/>
  <c r="G272" i="2"/>
  <c r="G273" i="2"/>
  <c r="G276" i="2"/>
  <c r="G277" i="2"/>
  <c r="G278" i="2"/>
  <c r="G279" i="2"/>
  <c r="G282" i="2"/>
  <c r="I282" i="2" s="1"/>
  <c r="G283" i="2"/>
  <c r="G284" i="2"/>
  <c r="G287" i="2"/>
  <c r="G288" i="2"/>
  <c r="G291" i="2"/>
  <c r="I291" i="2" s="1"/>
  <c r="G292" i="2"/>
  <c r="G293" i="2"/>
  <c r="G296" i="2"/>
  <c r="I296" i="2" s="1"/>
  <c r="G297" i="2"/>
  <c r="I297" i="2" s="1"/>
  <c r="G298" i="2"/>
  <c r="I298" i="2" s="1"/>
  <c r="G77" i="2"/>
  <c r="G76" i="2"/>
  <c r="I295" i="2" l="1"/>
  <c r="C45" i="20" s="1"/>
  <c r="I183" i="2"/>
  <c r="I25" i="2"/>
  <c r="I106" i="2"/>
  <c r="I70" i="2"/>
  <c r="I108" i="2"/>
  <c r="I61" i="2"/>
  <c r="I142" i="2"/>
  <c r="I35" i="2"/>
  <c r="I177" i="2"/>
  <c r="I159" i="2"/>
  <c r="I24" i="2"/>
  <c r="I154" i="2"/>
  <c r="I37" i="2"/>
  <c r="I213" i="2"/>
  <c r="I196" i="2"/>
  <c r="I121" i="2"/>
  <c r="I49" i="2"/>
  <c r="I90" i="2"/>
  <c r="I189" i="2"/>
  <c r="I271" i="2"/>
  <c r="I261" i="2"/>
  <c r="I251" i="2"/>
  <c r="I174" i="2"/>
  <c r="I173" i="2" s="1"/>
  <c r="C30" i="20" s="1"/>
  <c r="I34" i="2"/>
  <c r="I118" i="2"/>
  <c r="I184" i="2"/>
  <c r="I97" i="2"/>
  <c r="I217" i="2"/>
  <c r="I239" i="2"/>
  <c r="I229" i="2"/>
  <c r="I48" i="2"/>
  <c r="I216" i="2"/>
  <c r="I120" i="2"/>
  <c r="I215" i="2"/>
  <c r="I143" i="2"/>
  <c r="I188" i="2"/>
  <c r="I23" i="2"/>
  <c r="I138" i="2"/>
  <c r="I22" i="2"/>
  <c r="I162" i="2"/>
  <c r="I136" i="2"/>
  <c r="I110" i="2"/>
  <c r="I30" i="2"/>
  <c r="I38" i="2"/>
  <c r="I44" i="2"/>
  <c r="I54" i="2"/>
  <c r="I58" i="2"/>
  <c r="I62" i="2"/>
  <c r="I69" i="2"/>
  <c r="I83" i="2"/>
  <c r="I87" i="2"/>
  <c r="I91" i="2"/>
  <c r="I109" i="2"/>
  <c r="I122" i="2"/>
  <c r="I132" i="2"/>
  <c r="I149" i="2"/>
  <c r="I161" i="2"/>
  <c r="I166" i="2"/>
  <c r="I180" i="2"/>
  <c r="I190" i="2"/>
  <c r="I194" i="2"/>
  <c r="I223" i="2"/>
  <c r="I233" i="2"/>
  <c r="I243" i="2"/>
  <c r="I247" i="2"/>
  <c r="I257" i="2"/>
  <c r="I267" i="2"/>
  <c r="I287" i="2"/>
  <c r="I293" i="2"/>
  <c r="I31" i="2"/>
  <c r="I39" i="2"/>
  <c r="I45" i="2"/>
  <c r="I55" i="2"/>
  <c r="I59" i="2"/>
  <c r="I63" i="2"/>
  <c r="I84" i="2"/>
  <c r="I88" i="2"/>
  <c r="I94" i="2"/>
  <c r="I125" i="2"/>
  <c r="I124" i="2" s="1"/>
  <c r="C21" i="20" s="1"/>
  <c r="I150" i="2"/>
  <c r="I158" i="2"/>
  <c r="I181" i="2"/>
  <c r="I185" i="2"/>
  <c r="I191" i="2"/>
  <c r="I195" i="2"/>
  <c r="I210" i="2"/>
  <c r="I214" i="2"/>
  <c r="I234" i="2"/>
  <c r="I244" i="2"/>
  <c r="I248" i="2"/>
  <c r="I258" i="2"/>
  <c r="I272" i="2"/>
  <c r="I288" i="2"/>
  <c r="I28" i="2"/>
  <c r="I32" i="2"/>
  <c r="I36" i="2"/>
  <c r="I42" i="2"/>
  <c r="I46" i="2"/>
  <c r="I52" i="2"/>
  <c r="I56" i="2"/>
  <c r="I60" i="2"/>
  <c r="I67" i="2"/>
  <c r="I77" i="2"/>
  <c r="I85" i="2"/>
  <c r="I89" i="2"/>
  <c r="I95" i="2"/>
  <c r="I111" i="2"/>
  <c r="I128" i="2"/>
  <c r="I127" i="2" s="1"/>
  <c r="C22" i="20" s="1"/>
  <c r="I144" i="2"/>
  <c r="I151" i="2"/>
  <c r="I163" i="2"/>
  <c r="I178" i="2"/>
  <c r="I182" i="2"/>
  <c r="I192" i="2"/>
  <c r="I204" i="2"/>
  <c r="I211" i="2"/>
  <c r="I219" i="2"/>
  <c r="I231" i="2"/>
  <c r="I235" i="2"/>
  <c r="I245" i="2"/>
  <c r="I249" i="2"/>
  <c r="I253" i="2"/>
  <c r="I259" i="2"/>
  <c r="I283" i="2"/>
  <c r="I29" i="2"/>
  <c r="I33" i="2"/>
  <c r="I43" i="2"/>
  <c r="I47" i="2"/>
  <c r="I53" i="2"/>
  <c r="I68" i="2"/>
  <c r="I80" i="2"/>
  <c r="I79" i="2" s="1"/>
  <c r="C15" i="20" s="1"/>
  <c r="I86" i="2"/>
  <c r="I96" i="2"/>
  <c r="I102" i="2"/>
  <c r="I112" i="2"/>
  <c r="I131" i="2"/>
  <c r="I141" i="2"/>
  <c r="I145" i="2"/>
  <c r="I160" i="2"/>
  <c r="I164" i="2"/>
  <c r="I179" i="2"/>
  <c r="I193" i="2"/>
  <c r="I197" i="2"/>
  <c r="I205" i="2"/>
  <c r="I212" i="2"/>
  <c r="I222" i="2"/>
  <c r="I228" i="2"/>
  <c r="I232" i="2"/>
  <c r="I236" i="2"/>
  <c r="I246" i="2"/>
  <c r="I250" i="2"/>
  <c r="I256" i="2"/>
  <c r="I260" i="2"/>
  <c r="I21" i="2"/>
  <c r="I57" i="2"/>
  <c r="I100" i="2"/>
  <c r="I169" i="2"/>
  <c r="I224" i="2"/>
  <c r="I292" i="2"/>
  <c r="I284" i="2"/>
  <c r="I73" i="2"/>
  <c r="I101" i="2"/>
  <c r="I155" i="2"/>
  <c r="I276" i="2"/>
  <c r="I107" i="2"/>
  <c r="I119" i="2"/>
  <c r="I171" i="2"/>
  <c r="I240" i="2"/>
  <c r="I277" i="2"/>
  <c r="I75" i="2"/>
  <c r="I103" i="2"/>
  <c r="I200" i="2"/>
  <c r="I278" i="2"/>
  <c r="I74" i="2"/>
  <c r="I76" i="2"/>
  <c r="I201" i="2"/>
  <c r="I64" i="2"/>
  <c r="I137" i="2"/>
  <c r="I16" i="2"/>
  <c r="I20" i="2"/>
  <c r="I17" i="2"/>
  <c r="I146" i="2"/>
  <c r="I18" i="2"/>
  <c r="I19" i="2"/>
  <c r="I115" i="2"/>
  <c r="I133" i="2"/>
  <c r="I165" i="2"/>
  <c r="I113" i="2"/>
  <c r="I114" i="2"/>
  <c r="I199" i="2" l="1"/>
  <c r="C33" i="20" s="1"/>
  <c r="C83" i="21" s="1"/>
  <c r="C47" i="21"/>
  <c r="D49" i="21" s="1"/>
  <c r="D48" i="21" s="1"/>
  <c r="C74" i="21"/>
  <c r="D76" i="21" s="1"/>
  <c r="D75" i="21" s="1"/>
  <c r="C50" i="21"/>
  <c r="E52" i="21" s="1"/>
  <c r="E51" i="21" s="1"/>
  <c r="I153" i="2"/>
  <c r="C27" i="20" s="1"/>
  <c r="I135" i="2"/>
  <c r="C24" i="20" s="1"/>
  <c r="C29" i="21"/>
  <c r="H31" i="21" s="1"/>
  <c r="H30" i="21" s="1"/>
  <c r="I203" i="2"/>
  <c r="C34" i="20" s="1"/>
  <c r="C119" i="21"/>
  <c r="E121" i="21" s="1"/>
  <c r="E120" i="21" s="1"/>
  <c r="I168" i="2"/>
  <c r="C29" i="20" s="1"/>
  <c r="I41" i="2"/>
  <c r="C11" i="20" s="1"/>
  <c r="I207" i="2"/>
  <c r="C35" i="20" s="1"/>
  <c r="I286" i="2"/>
  <c r="C43" i="20" s="1"/>
  <c r="F49" i="21"/>
  <c r="F48" i="21" s="1"/>
  <c r="I140" i="2"/>
  <c r="C25" i="20" s="1"/>
  <c r="I99" i="2"/>
  <c r="C18" i="20" s="1"/>
  <c r="I157" i="2"/>
  <c r="C28" i="20" s="1"/>
  <c r="I82" i="2"/>
  <c r="C16" i="20" s="1"/>
  <c r="I255" i="2"/>
  <c r="C39" i="20" s="1"/>
  <c r="I27" i="2"/>
  <c r="C10" i="20" s="1"/>
  <c r="I66" i="2"/>
  <c r="C13" i="20" s="1"/>
  <c r="I93" i="2"/>
  <c r="C17" i="20" s="1"/>
  <c r="N49" i="21"/>
  <c r="N48" i="21" s="1"/>
  <c r="I72" i="2"/>
  <c r="C14" i="20" s="1"/>
  <c r="I176" i="2"/>
  <c r="C31" i="20" s="1"/>
  <c r="I281" i="2"/>
  <c r="C42" i="20" s="1"/>
  <c r="I49" i="21"/>
  <c r="I48" i="21" s="1"/>
  <c r="I290" i="2"/>
  <c r="C44" i="20" s="1"/>
  <c r="O49" i="21"/>
  <c r="O48" i="21" s="1"/>
  <c r="L49" i="21"/>
  <c r="L48" i="21" s="1"/>
  <c r="I117" i="2"/>
  <c r="C20" i="20" s="1"/>
  <c r="I187" i="2"/>
  <c r="C32" i="20" s="1"/>
  <c r="K49" i="21"/>
  <c r="K48" i="21" s="1"/>
  <c r="E49" i="21"/>
  <c r="E48" i="21" s="1"/>
  <c r="J76" i="21"/>
  <c r="J75" i="21" s="1"/>
  <c r="E76" i="21"/>
  <c r="E75" i="21" s="1"/>
  <c r="K76" i="21"/>
  <c r="K75" i="21" s="1"/>
  <c r="G76" i="21"/>
  <c r="G75" i="21" s="1"/>
  <c r="O76" i="21"/>
  <c r="O75" i="21" s="1"/>
  <c r="I130" i="2"/>
  <c r="C23" i="20" s="1"/>
  <c r="G49" i="21"/>
  <c r="G48" i="21" s="1"/>
  <c r="I226" i="2"/>
  <c r="C37" i="20" s="1"/>
  <c r="I76" i="21"/>
  <c r="I75" i="21" s="1"/>
  <c r="J49" i="21"/>
  <c r="J48" i="21" s="1"/>
  <c r="I221" i="2"/>
  <c r="C36" i="20" s="1"/>
  <c r="M49" i="21"/>
  <c r="M48" i="21" s="1"/>
  <c r="I238" i="2"/>
  <c r="C38" i="20" s="1"/>
  <c r="I148" i="2"/>
  <c r="C26" i="20" s="1"/>
  <c r="C62" i="21" s="1"/>
  <c r="H49" i="21"/>
  <c r="H48" i="21" s="1"/>
  <c r="I51" i="2"/>
  <c r="C12" i="20" s="1"/>
  <c r="N121" i="21"/>
  <c r="N120" i="21" s="1"/>
  <c r="M121" i="21"/>
  <c r="M120" i="21" s="1"/>
  <c r="K121" i="21"/>
  <c r="K120" i="21" s="1"/>
  <c r="D121" i="21"/>
  <c r="D120" i="21" s="1"/>
  <c r="J121" i="21"/>
  <c r="J120" i="21" s="1"/>
  <c r="H121" i="21"/>
  <c r="H120" i="21" s="1"/>
  <c r="I15" i="2"/>
  <c r="I273" i="2"/>
  <c r="I266" i="2" s="1"/>
  <c r="C40" i="20" s="1"/>
  <c r="C104" i="21" s="1"/>
  <c r="I279" i="2"/>
  <c r="I275" i="2" s="1"/>
  <c r="C41" i="20" s="1"/>
  <c r="C107" i="21" s="1"/>
  <c r="I105" i="2"/>
  <c r="N76" i="21" l="1"/>
  <c r="N75" i="21" s="1"/>
  <c r="M76" i="21"/>
  <c r="M75" i="21" s="1"/>
  <c r="H76" i="21"/>
  <c r="H75" i="21" s="1"/>
  <c r="F76" i="21"/>
  <c r="F75" i="21" s="1"/>
  <c r="L76" i="21"/>
  <c r="L75" i="21" s="1"/>
  <c r="K85" i="21"/>
  <c r="K84" i="21" s="1"/>
  <c r="M85" i="21"/>
  <c r="M84" i="21" s="1"/>
  <c r="L85" i="21"/>
  <c r="L84" i="21" s="1"/>
  <c r="G85" i="21"/>
  <c r="G84" i="21" s="1"/>
  <c r="I85" i="21"/>
  <c r="I84" i="21" s="1"/>
  <c r="J85" i="21"/>
  <c r="J84" i="21" s="1"/>
  <c r="E85" i="21"/>
  <c r="E84" i="21" s="1"/>
  <c r="H85" i="21"/>
  <c r="H84" i="21" s="1"/>
  <c r="O85" i="21"/>
  <c r="O84" i="21" s="1"/>
  <c r="F85" i="21"/>
  <c r="F84" i="21" s="1"/>
  <c r="N85" i="21"/>
  <c r="N84" i="21" s="1"/>
  <c r="D85" i="21"/>
  <c r="D84" i="21" s="1"/>
  <c r="I31" i="21"/>
  <c r="I30" i="21" s="1"/>
  <c r="L31" i="21"/>
  <c r="L30" i="21" s="1"/>
  <c r="M31" i="21"/>
  <c r="M30" i="21" s="1"/>
  <c r="O31" i="21"/>
  <c r="O30" i="21" s="1"/>
  <c r="N31" i="21"/>
  <c r="N30" i="21" s="1"/>
  <c r="G31" i="21"/>
  <c r="G30" i="21" s="1"/>
  <c r="E31" i="21"/>
  <c r="E30" i="21" s="1"/>
  <c r="K31" i="21"/>
  <c r="K30" i="21" s="1"/>
  <c r="D31" i="21"/>
  <c r="D30" i="21" s="1"/>
  <c r="F31" i="21"/>
  <c r="F30" i="21" s="1"/>
  <c r="J31" i="21"/>
  <c r="J30" i="21" s="1"/>
  <c r="O52" i="21"/>
  <c r="O51" i="21" s="1"/>
  <c r="C80" i="21"/>
  <c r="H82" i="21" s="1"/>
  <c r="H81" i="21" s="1"/>
  <c r="C44" i="21"/>
  <c r="L46" i="21" s="1"/>
  <c r="L45" i="21" s="1"/>
  <c r="D52" i="21"/>
  <c r="D51" i="21" s="1"/>
  <c r="L121" i="21"/>
  <c r="L120" i="21" s="1"/>
  <c r="I121" i="21"/>
  <c r="I120" i="21" s="1"/>
  <c r="G52" i="21"/>
  <c r="G51" i="21" s="1"/>
  <c r="C35" i="21"/>
  <c r="K37" i="21" s="1"/>
  <c r="K36" i="21" s="1"/>
  <c r="G121" i="21"/>
  <c r="G120" i="21" s="1"/>
  <c r="J52" i="21"/>
  <c r="J51" i="21" s="1"/>
  <c r="C95" i="21"/>
  <c r="J97" i="21" s="1"/>
  <c r="J96" i="21" s="1"/>
  <c r="C23" i="21"/>
  <c r="N25" i="21" s="1"/>
  <c r="N24" i="21" s="1"/>
  <c r="C59" i="21"/>
  <c r="O61" i="21" s="1"/>
  <c r="O60" i="21" s="1"/>
  <c r="C86" i="21"/>
  <c r="H88" i="21" s="1"/>
  <c r="H87" i="21" s="1"/>
  <c r="C71" i="21"/>
  <c r="E73" i="21" s="1"/>
  <c r="E72" i="21" s="1"/>
  <c r="L52" i="21"/>
  <c r="L51" i="21" s="1"/>
  <c r="I52" i="21"/>
  <c r="I51" i="21" s="1"/>
  <c r="F121" i="21"/>
  <c r="F120" i="21" s="1"/>
  <c r="O121" i="21"/>
  <c r="O120" i="21" s="1"/>
  <c r="F52" i="21"/>
  <c r="F51" i="21" s="1"/>
  <c r="C98" i="21"/>
  <c r="M100" i="21" s="1"/>
  <c r="M99" i="21" s="1"/>
  <c r="C116" i="21"/>
  <c r="O118" i="21" s="1"/>
  <c r="O117" i="21" s="1"/>
  <c r="C14" i="21"/>
  <c r="N16" i="21" s="1"/>
  <c r="N15" i="21" s="1"/>
  <c r="H52" i="21"/>
  <c r="H51" i="21" s="1"/>
  <c r="K52" i="21"/>
  <c r="K51" i="21" s="1"/>
  <c r="C101" i="21"/>
  <c r="O103" i="21" s="1"/>
  <c r="O102" i="21" s="1"/>
  <c r="C113" i="21"/>
  <c r="G115" i="21" s="1"/>
  <c r="G114" i="21" s="1"/>
  <c r="C26" i="21"/>
  <c r="L28" i="21" s="1"/>
  <c r="L27" i="21" s="1"/>
  <c r="M52" i="21"/>
  <c r="M51" i="21" s="1"/>
  <c r="N52" i="21"/>
  <c r="N51" i="21" s="1"/>
  <c r="C92" i="21"/>
  <c r="H94" i="21" s="1"/>
  <c r="H93" i="21" s="1"/>
  <c r="C110" i="21"/>
  <c r="F112" i="21" s="1"/>
  <c r="F111" i="21" s="1"/>
  <c r="C32" i="21"/>
  <c r="N34" i="21" s="1"/>
  <c r="N33" i="21" s="1"/>
  <c r="C89" i="21"/>
  <c r="C56" i="21"/>
  <c r="C38" i="21"/>
  <c r="D40" i="21" s="1"/>
  <c r="D39" i="21" s="1"/>
  <c r="C20" i="21"/>
  <c r="G22" i="21" s="1"/>
  <c r="G21" i="21" s="1"/>
  <c r="C53" i="21"/>
  <c r="M55" i="21" s="1"/>
  <c r="M54" i="21" s="1"/>
  <c r="C77" i="21"/>
  <c r="E79" i="21" s="1"/>
  <c r="E78" i="21" s="1"/>
  <c r="C68" i="21"/>
  <c r="L70" i="21" s="1"/>
  <c r="L69" i="21" s="1"/>
  <c r="C17" i="21"/>
  <c r="H19" i="21" s="1"/>
  <c r="H18" i="21" s="1"/>
  <c r="C65" i="21"/>
  <c r="I13" i="2"/>
  <c r="N46" i="21"/>
  <c r="N45" i="21" s="1"/>
  <c r="I34" i="21"/>
  <c r="I33" i="21" s="1"/>
  <c r="J103" i="21"/>
  <c r="J102" i="21" s="1"/>
  <c r="E16" i="21"/>
  <c r="E15" i="21" s="1"/>
  <c r="H16" i="21"/>
  <c r="H15" i="21" s="1"/>
  <c r="L16" i="21"/>
  <c r="L15" i="21" s="1"/>
  <c r="H37" i="21"/>
  <c r="H36" i="21" s="1"/>
  <c r="N37" i="21"/>
  <c r="N36" i="21" s="1"/>
  <c r="O37" i="21"/>
  <c r="O36" i="21" s="1"/>
  <c r="J79" i="21"/>
  <c r="J78" i="21" s="1"/>
  <c r="J82" i="21"/>
  <c r="J81" i="21" s="1"/>
  <c r="G79" i="21"/>
  <c r="G78" i="21" s="1"/>
  <c r="N55" i="21"/>
  <c r="N54" i="21" s="1"/>
  <c r="G55" i="21"/>
  <c r="G54" i="21" s="1"/>
  <c r="K55" i="21"/>
  <c r="K54" i="21" s="1"/>
  <c r="I55" i="21"/>
  <c r="I54" i="21" s="1"/>
  <c r="D94" i="21"/>
  <c r="D93" i="21" s="1"/>
  <c r="J55" i="21"/>
  <c r="J54" i="21" s="1"/>
  <c r="P47" i="21"/>
  <c r="H64" i="21"/>
  <c r="H63" i="21" s="1"/>
  <c r="K64" i="21"/>
  <c r="K63" i="21" s="1"/>
  <c r="G64" i="21"/>
  <c r="G63" i="21" s="1"/>
  <c r="L64" i="21"/>
  <c r="L63" i="21" s="1"/>
  <c r="E64" i="21"/>
  <c r="E63" i="21" s="1"/>
  <c r="F64" i="21"/>
  <c r="F63" i="21" s="1"/>
  <c r="I64" i="21"/>
  <c r="I63" i="21" s="1"/>
  <c r="M64" i="21"/>
  <c r="M63" i="21" s="1"/>
  <c r="N64" i="21"/>
  <c r="N63" i="21" s="1"/>
  <c r="D64" i="21"/>
  <c r="J64" i="21"/>
  <c r="J63" i="21" s="1"/>
  <c r="O64" i="21"/>
  <c r="O63" i="21" s="1"/>
  <c r="C9" i="20"/>
  <c r="N109" i="21"/>
  <c r="N108" i="21" s="1"/>
  <c r="H109" i="21"/>
  <c r="H108" i="21" s="1"/>
  <c r="E109" i="21"/>
  <c r="E108" i="21" s="1"/>
  <c r="J109" i="21"/>
  <c r="J108" i="21" s="1"/>
  <c r="F109" i="21"/>
  <c r="F108" i="21" s="1"/>
  <c r="K109" i="21"/>
  <c r="K108" i="21" s="1"/>
  <c r="I109" i="21"/>
  <c r="I108" i="21" s="1"/>
  <c r="G109" i="21"/>
  <c r="G108" i="21" s="1"/>
  <c r="D109" i="21"/>
  <c r="M109" i="21"/>
  <c r="M108" i="21" s="1"/>
  <c r="L109" i="21"/>
  <c r="L108" i="21" s="1"/>
  <c r="O109" i="21"/>
  <c r="O108" i="21" s="1"/>
  <c r="K106" i="21"/>
  <c r="K105" i="21" s="1"/>
  <c r="F106" i="21"/>
  <c r="F105" i="21" s="1"/>
  <c r="N106" i="21"/>
  <c r="N105" i="21" s="1"/>
  <c r="O106" i="21"/>
  <c r="O105" i="21" s="1"/>
  <c r="L106" i="21"/>
  <c r="L105" i="21" s="1"/>
  <c r="D106" i="21"/>
  <c r="I106" i="21"/>
  <c r="I105" i="21" s="1"/>
  <c r="H106" i="21"/>
  <c r="H105" i="21" s="1"/>
  <c r="M106" i="21"/>
  <c r="M105" i="21" s="1"/>
  <c r="J106" i="21"/>
  <c r="J105" i="21" s="1"/>
  <c r="E106" i="21"/>
  <c r="E105" i="21" s="1"/>
  <c r="G106" i="21"/>
  <c r="G105" i="21" s="1"/>
  <c r="C19" i="20"/>
  <c r="C41" i="21" s="1"/>
  <c r="F46" i="21" l="1"/>
  <c r="F45" i="21" s="1"/>
  <c r="J16" i="21"/>
  <c r="J15" i="21" s="1"/>
  <c r="D97" i="21"/>
  <c r="D96" i="21" s="1"/>
  <c r="K16" i="21"/>
  <c r="K15" i="21" s="1"/>
  <c r="K79" i="21"/>
  <c r="K78" i="21" s="1"/>
  <c r="M16" i="21"/>
  <c r="M15" i="21" s="1"/>
  <c r="F16" i="21"/>
  <c r="F15" i="21" s="1"/>
  <c r="K94" i="21"/>
  <c r="K93" i="21" s="1"/>
  <c r="I16" i="21"/>
  <c r="I15" i="21" s="1"/>
  <c r="D16" i="21"/>
  <c r="D15" i="21" s="1"/>
  <c r="G16" i="21"/>
  <c r="G15" i="21" s="1"/>
  <c r="I46" i="21"/>
  <c r="I45" i="21" s="1"/>
  <c r="H79" i="21"/>
  <c r="H78" i="21" s="1"/>
  <c r="L79" i="21"/>
  <c r="L78" i="21" s="1"/>
  <c r="P74" i="21"/>
  <c r="M79" i="21"/>
  <c r="M78" i="21" s="1"/>
  <c r="O16" i="21"/>
  <c r="O15" i="21" s="1"/>
  <c r="H46" i="21"/>
  <c r="H45" i="21" s="1"/>
  <c r="D79" i="21"/>
  <c r="D78" i="21" s="1"/>
  <c r="H55" i="21"/>
  <c r="H54" i="21" s="1"/>
  <c r="I37" i="21"/>
  <c r="I36" i="21" s="1"/>
  <c r="P83" i="21"/>
  <c r="F55" i="21"/>
  <c r="F54" i="21" s="1"/>
  <c r="D55" i="21"/>
  <c r="D54" i="21" s="1"/>
  <c r="D37" i="21"/>
  <c r="D36" i="21" s="1"/>
  <c r="E37" i="21"/>
  <c r="E36" i="21" s="1"/>
  <c r="E55" i="21"/>
  <c r="E54" i="21" s="1"/>
  <c r="J37" i="21"/>
  <c r="J36" i="21" s="1"/>
  <c r="L37" i="21"/>
  <c r="L36" i="21" s="1"/>
  <c r="K34" i="21"/>
  <c r="K33" i="21" s="1"/>
  <c r="L55" i="21"/>
  <c r="L54" i="21" s="1"/>
  <c r="G37" i="21"/>
  <c r="G36" i="21" s="1"/>
  <c r="M37" i="21"/>
  <c r="M36" i="21" s="1"/>
  <c r="O55" i="21"/>
  <c r="O54" i="21" s="1"/>
  <c r="F37" i="21"/>
  <c r="F36" i="21" s="1"/>
  <c r="F34" i="21"/>
  <c r="F33" i="21" s="1"/>
  <c r="N103" i="21"/>
  <c r="N102" i="21" s="1"/>
  <c r="M34" i="21"/>
  <c r="M33" i="21" s="1"/>
  <c r="N82" i="21"/>
  <c r="N81" i="21" s="1"/>
  <c r="K103" i="21"/>
  <c r="K102" i="21" s="1"/>
  <c r="E34" i="21"/>
  <c r="E33" i="21" s="1"/>
  <c r="M82" i="21"/>
  <c r="M81" i="21" s="1"/>
  <c r="L34" i="21"/>
  <c r="L33" i="21" s="1"/>
  <c r="D46" i="21"/>
  <c r="D45" i="21" s="1"/>
  <c r="E46" i="21"/>
  <c r="E45" i="21" s="1"/>
  <c r="M46" i="21"/>
  <c r="M45" i="21" s="1"/>
  <c r="O46" i="21"/>
  <c r="O45" i="21" s="1"/>
  <c r="H34" i="21"/>
  <c r="H33" i="21" s="1"/>
  <c r="G34" i="21"/>
  <c r="G33" i="21" s="1"/>
  <c r="G46" i="21"/>
  <c r="G45" i="21" s="1"/>
  <c r="I103" i="21"/>
  <c r="I102" i="21" s="1"/>
  <c r="I79" i="21"/>
  <c r="I78" i="21" s="1"/>
  <c r="O79" i="21"/>
  <c r="O78" i="21" s="1"/>
  <c r="F79" i="21"/>
  <c r="F78" i="21" s="1"/>
  <c r="N79" i="21"/>
  <c r="N78" i="21" s="1"/>
  <c r="L103" i="21"/>
  <c r="L102" i="21" s="1"/>
  <c r="K46" i="21"/>
  <c r="K45" i="21" s="1"/>
  <c r="J46" i="21"/>
  <c r="J45" i="21" s="1"/>
  <c r="O82" i="21"/>
  <c r="O81" i="21" s="1"/>
  <c r="L82" i="21"/>
  <c r="L81" i="21" s="1"/>
  <c r="M103" i="21"/>
  <c r="M102" i="21" s="1"/>
  <c r="I82" i="21"/>
  <c r="I81" i="21" s="1"/>
  <c r="D82" i="21"/>
  <c r="D81" i="21" s="1"/>
  <c r="H103" i="21"/>
  <c r="H102" i="21" s="1"/>
  <c r="E82" i="21"/>
  <c r="E81" i="21" s="1"/>
  <c r="G82" i="21"/>
  <c r="G81" i="21" s="1"/>
  <c r="E103" i="21"/>
  <c r="E102" i="21" s="1"/>
  <c r="G103" i="21"/>
  <c r="G102" i="21" s="1"/>
  <c r="K82" i="21"/>
  <c r="K81" i="21" s="1"/>
  <c r="D103" i="21"/>
  <c r="D102" i="21" s="1"/>
  <c r="F82" i="21"/>
  <c r="F81" i="21" s="1"/>
  <c r="F103" i="21"/>
  <c r="F102" i="21" s="1"/>
  <c r="H25" i="21"/>
  <c r="H24" i="21" s="1"/>
  <c r="K100" i="21"/>
  <c r="K99" i="21" s="1"/>
  <c r="F25" i="21"/>
  <c r="F24" i="21" s="1"/>
  <c r="O25" i="21"/>
  <c r="O24" i="21" s="1"/>
  <c r="J28" i="21"/>
  <c r="J27" i="21" s="1"/>
  <c r="I25" i="21"/>
  <c r="I24" i="21" s="1"/>
  <c r="G25" i="21"/>
  <c r="G24" i="21" s="1"/>
  <c r="E28" i="21"/>
  <c r="E27" i="21" s="1"/>
  <c r="D100" i="21"/>
  <c r="D99" i="21" s="1"/>
  <c r="P29" i="21"/>
  <c r="L25" i="21"/>
  <c r="L24" i="21" s="1"/>
  <c r="E25" i="21"/>
  <c r="E24" i="21" s="1"/>
  <c r="I28" i="21"/>
  <c r="I27" i="21" s="1"/>
  <c r="J100" i="21"/>
  <c r="J99" i="21" s="1"/>
  <c r="N100" i="21"/>
  <c r="N99" i="21" s="1"/>
  <c r="F22" i="21"/>
  <c r="F21" i="21" s="1"/>
  <c r="D25" i="21"/>
  <c r="D24" i="21" s="1"/>
  <c r="M25" i="21"/>
  <c r="M24" i="21" s="1"/>
  <c r="D28" i="21"/>
  <c r="D27" i="21" s="1"/>
  <c r="H100" i="21"/>
  <c r="H99" i="21" s="1"/>
  <c r="J25" i="21"/>
  <c r="J24" i="21" s="1"/>
  <c r="F28" i="21"/>
  <c r="F27" i="21" s="1"/>
  <c r="O100" i="21"/>
  <c r="O99" i="21" s="1"/>
  <c r="I100" i="21"/>
  <c r="I99" i="21" s="1"/>
  <c r="K25" i="21"/>
  <c r="K24" i="21" s="1"/>
  <c r="N28" i="21"/>
  <c r="N27" i="21" s="1"/>
  <c r="F100" i="21"/>
  <c r="F99" i="21" s="1"/>
  <c r="G28" i="21"/>
  <c r="G27" i="21" s="1"/>
  <c r="L100" i="21"/>
  <c r="L99" i="21" s="1"/>
  <c r="G100" i="21"/>
  <c r="G99" i="21" s="1"/>
  <c r="E100" i="21"/>
  <c r="E99" i="21" s="1"/>
  <c r="K61" i="21"/>
  <c r="K60" i="21" s="1"/>
  <c r="O28" i="21"/>
  <c r="O27" i="21" s="1"/>
  <c r="H28" i="21"/>
  <c r="H27" i="21" s="1"/>
  <c r="K28" i="21"/>
  <c r="K27" i="21" s="1"/>
  <c r="M28" i="21"/>
  <c r="M27" i="21" s="1"/>
  <c r="H61" i="21"/>
  <c r="H60" i="21" s="1"/>
  <c r="D61" i="21"/>
  <c r="D60" i="21" s="1"/>
  <c r="E61" i="21"/>
  <c r="E60" i="21" s="1"/>
  <c r="M61" i="21"/>
  <c r="M60" i="21" s="1"/>
  <c r="L61" i="21"/>
  <c r="L60" i="21" s="1"/>
  <c r="G61" i="21"/>
  <c r="G60" i="21" s="1"/>
  <c r="K22" i="21"/>
  <c r="K21" i="21" s="1"/>
  <c r="J22" i="21"/>
  <c r="J21" i="21" s="1"/>
  <c r="M22" i="21"/>
  <c r="M21" i="21" s="1"/>
  <c r="O22" i="21"/>
  <c r="O21" i="21" s="1"/>
  <c r="J34" i="21"/>
  <c r="J33" i="21" s="1"/>
  <c r="F61" i="21"/>
  <c r="F60" i="21" s="1"/>
  <c r="O70" i="21"/>
  <c r="O69" i="21" s="1"/>
  <c r="O34" i="21"/>
  <c r="O33" i="21" s="1"/>
  <c r="J61" i="21"/>
  <c r="J60" i="21" s="1"/>
  <c r="I22" i="21"/>
  <c r="I21" i="21" s="1"/>
  <c r="L22" i="21"/>
  <c r="L21" i="21" s="1"/>
  <c r="F94" i="21"/>
  <c r="F93" i="21" s="1"/>
  <c r="H115" i="21"/>
  <c r="H114" i="21" s="1"/>
  <c r="O94" i="21"/>
  <c r="O93" i="21" s="1"/>
  <c r="D22" i="21"/>
  <c r="D21" i="21" s="1"/>
  <c r="J94" i="21"/>
  <c r="J93" i="21" s="1"/>
  <c r="N22" i="21"/>
  <c r="N21" i="21" s="1"/>
  <c r="I61" i="21"/>
  <c r="I60" i="21" s="1"/>
  <c r="E22" i="21"/>
  <c r="E21" i="21" s="1"/>
  <c r="M94" i="21"/>
  <c r="M93" i="21" s="1"/>
  <c r="H22" i="21"/>
  <c r="H21" i="21" s="1"/>
  <c r="E94" i="21"/>
  <c r="E93" i="21" s="1"/>
  <c r="L94" i="21"/>
  <c r="L93" i="21" s="1"/>
  <c r="D34" i="21"/>
  <c r="D33" i="21" s="1"/>
  <c r="N61" i="21"/>
  <c r="N60" i="21" s="1"/>
  <c r="G94" i="21"/>
  <c r="G93" i="21" s="1"/>
  <c r="I94" i="21"/>
  <c r="I93" i="21" s="1"/>
  <c r="N94" i="21"/>
  <c r="N93" i="21" s="1"/>
  <c r="N118" i="21"/>
  <c r="N117" i="21" s="1"/>
  <c r="H40" i="21"/>
  <c r="H39" i="21" s="1"/>
  <c r="L40" i="21"/>
  <c r="L39" i="21" s="1"/>
  <c r="K115" i="21"/>
  <c r="K114" i="21" s="1"/>
  <c r="I97" i="21"/>
  <c r="I96" i="21" s="1"/>
  <c r="K97" i="21"/>
  <c r="K96" i="21" s="1"/>
  <c r="O97" i="21"/>
  <c r="O96" i="21" s="1"/>
  <c r="G112" i="21"/>
  <c r="G111" i="21" s="1"/>
  <c r="F40" i="21"/>
  <c r="F39" i="21" s="1"/>
  <c r="I70" i="21"/>
  <c r="I69" i="21" s="1"/>
  <c r="O40" i="21"/>
  <c r="O39" i="21" s="1"/>
  <c r="F70" i="21"/>
  <c r="F69" i="21" s="1"/>
  <c r="L97" i="21"/>
  <c r="L96" i="21" s="1"/>
  <c r="E112" i="21"/>
  <c r="E111" i="21" s="1"/>
  <c r="H112" i="21"/>
  <c r="H111" i="21" s="1"/>
  <c r="D112" i="21"/>
  <c r="D111" i="21" s="1"/>
  <c r="N40" i="21"/>
  <c r="N39" i="21" s="1"/>
  <c r="K70" i="21"/>
  <c r="K69" i="21" s="1"/>
  <c r="M70" i="21"/>
  <c r="M69" i="21" s="1"/>
  <c r="O58" i="21"/>
  <c r="O57" i="21" s="1"/>
  <c r="M58" i="21"/>
  <c r="M57" i="21" s="1"/>
  <c r="J58" i="21"/>
  <c r="J57" i="21" s="1"/>
  <c r="I58" i="21"/>
  <c r="I57" i="21" s="1"/>
  <c r="D58" i="21"/>
  <c r="N58" i="21"/>
  <c r="N57" i="21" s="1"/>
  <c r="F58" i="21"/>
  <c r="F57" i="21" s="1"/>
  <c r="K58" i="21"/>
  <c r="K57" i="21" s="1"/>
  <c r="L58" i="21"/>
  <c r="L57" i="21" s="1"/>
  <c r="G58" i="21"/>
  <c r="G57" i="21" s="1"/>
  <c r="H58" i="21"/>
  <c r="H57" i="21" s="1"/>
  <c r="F97" i="21"/>
  <c r="F96" i="21" s="1"/>
  <c r="J118" i="21"/>
  <c r="J117" i="21" s="1"/>
  <c r="F118" i="21"/>
  <c r="F117" i="21" s="1"/>
  <c r="J115" i="21"/>
  <c r="J114" i="21" s="1"/>
  <c r="H97" i="21"/>
  <c r="H96" i="21" s="1"/>
  <c r="G97" i="21"/>
  <c r="G96" i="21" s="1"/>
  <c r="E97" i="21"/>
  <c r="E96" i="21" s="1"/>
  <c r="M118" i="21"/>
  <c r="M117" i="21" s="1"/>
  <c r="M112" i="21"/>
  <c r="M111" i="21" s="1"/>
  <c r="L118" i="21"/>
  <c r="L117" i="21" s="1"/>
  <c r="J70" i="21"/>
  <c r="J69" i="21" s="1"/>
  <c r="G70" i="21"/>
  <c r="G69" i="21" s="1"/>
  <c r="E58" i="21"/>
  <c r="E57" i="21" s="1"/>
  <c r="J88" i="21"/>
  <c r="J87" i="21" s="1"/>
  <c r="I88" i="21"/>
  <c r="I87" i="21" s="1"/>
  <c r="M88" i="21"/>
  <c r="M87" i="21" s="1"/>
  <c r="K88" i="21"/>
  <c r="K87" i="21" s="1"/>
  <c r="O88" i="21"/>
  <c r="O87" i="21" s="1"/>
  <c r="L88" i="21"/>
  <c r="L87" i="21" s="1"/>
  <c r="E88" i="21"/>
  <c r="E87" i="21" s="1"/>
  <c r="G88" i="21"/>
  <c r="G87" i="21" s="1"/>
  <c r="N88" i="21"/>
  <c r="N87" i="21" s="1"/>
  <c r="F88" i="21"/>
  <c r="F87" i="21" s="1"/>
  <c r="D88" i="21"/>
  <c r="M97" i="21"/>
  <c r="M96" i="21" s="1"/>
  <c r="O112" i="21"/>
  <c r="O111" i="21" s="1"/>
  <c r="E118" i="21"/>
  <c r="E117" i="21" s="1"/>
  <c r="H118" i="21"/>
  <c r="H117" i="21" s="1"/>
  <c r="N112" i="21"/>
  <c r="N111" i="21" s="1"/>
  <c r="I40" i="21"/>
  <c r="I39" i="21" s="1"/>
  <c r="M40" i="21"/>
  <c r="M39" i="21" s="1"/>
  <c r="N67" i="21"/>
  <c r="N66" i="21" s="1"/>
  <c r="L67" i="21"/>
  <c r="L66" i="21" s="1"/>
  <c r="I67" i="21"/>
  <c r="I66" i="21" s="1"/>
  <c r="K67" i="21"/>
  <c r="K66" i="21" s="1"/>
  <c r="M67" i="21"/>
  <c r="M66" i="21" s="1"/>
  <c r="H67" i="21"/>
  <c r="H66" i="21" s="1"/>
  <c r="J67" i="21"/>
  <c r="J66" i="21" s="1"/>
  <c r="F67" i="21"/>
  <c r="F66" i="21" s="1"/>
  <c r="O67" i="21"/>
  <c r="O66" i="21" s="1"/>
  <c r="G67" i="21"/>
  <c r="G66" i="21" s="1"/>
  <c r="D67" i="21"/>
  <c r="I91" i="21"/>
  <c r="I90" i="21" s="1"/>
  <c r="M91" i="21"/>
  <c r="M90" i="21" s="1"/>
  <c r="K91" i="21"/>
  <c r="K90" i="21" s="1"/>
  <c r="O91" i="21"/>
  <c r="O90" i="21" s="1"/>
  <c r="E91" i="21"/>
  <c r="E90" i="21" s="1"/>
  <c r="L91" i="21"/>
  <c r="L90" i="21" s="1"/>
  <c r="N91" i="21"/>
  <c r="N90" i="21" s="1"/>
  <c r="G91" i="21"/>
  <c r="G90" i="21" s="1"/>
  <c r="J91" i="21"/>
  <c r="J90" i="21" s="1"/>
  <c r="D91" i="21"/>
  <c r="H91" i="21"/>
  <c r="H90" i="21" s="1"/>
  <c r="C47" i="20"/>
  <c r="C4" i="21"/>
  <c r="C11" i="21"/>
  <c r="H13" i="21" s="1"/>
  <c r="H12" i="21" s="1"/>
  <c r="H70" i="21"/>
  <c r="H69" i="21" s="1"/>
  <c r="D115" i="21"/>
  <c r="D114" i="21" s="1"/>
  <c r="M115" i="21"/>
  <c r="M114" i="21" s="1"/>
  <c r="F115" i="21"/>
  <c r="F114" i="21" s="1"/>
  <c r="E115" i="21"/>
  <c r="E114" i="21" s="1"/>
  <c r="I115" i="21"/>
  <c r="I114" i="21" s="1"/>
  <c r="L115" i="21"/>
  <c r="L114" i="21" s="1"/>
  <c r="O115" i="21"/>
  <c r="O114" i="21" s="1"/>
  <c r="N115" i="21"/>
  <c r="N114" i="21" s="1"/>
  <c r="P119" i="21"/>
  <c r="K40" i="21"/>
  <c r="K39" i="21" s="1"/>
  <c r="N70" i="21"/>
  <c r="N69" i="21" s="1"/>
  <c r="I112" i="21"/>
  <c r="I111" i="21" s="1"/>
  <c r="G118" i="21"/>
  <c r="G117" i="21" s="1"/>
  <c r="P50" i="21"/>
  <c r="N97" i="21"/>
  <c r="N96" i="21" s="1"/>
  <c r="D118" i="21"/>
  <c r="D117" i="21" s="1"/>
  <c r="D70" i="21"/>
  <c r="D69" i="21" s="1"/>
  <c r="G40" i="21"/>
  <c r="G39" i="21" s="1"/>
  <c r="E67" i="21"/>
  <c r="E66" i="21" s="1"/>
  <c r="F91" i="21"/>
  <c r="F90" i="21" s="1"/>
  <c r="I118" i="21"/>
  <c r="I117" i="21" s="1"/>
  <c r="L112" i="21"/>
  <c r="L111" i="21" s="1"/>
  <c r="J112" i="21"/>
  <c r="J111" i="21" s="1"/>
  <c r="E70" i="21"/>
  <c r="E69" i="21" s="1"/>
  <c r="K73" i="21"/>
  <c r="K72" i="21" s="1"/>
  <c r="N73" i="21"/>
  <c r="N72" i="21" s="1"/>
  <c r="J73" i="21"/>
  <c r="J72" i="21" s="1"/>
  <c r="D73" i="21"/>
  <c r="L73" i="21"/>
  <c r="L72" i="21" s="1"/>
  <c r="F73" i="21"/>
  <c r="F72" i="21" s="1"/>
  <c r="I73" i="21"/>
  <c r="I72" i="21" s="1"/>
  <c r="M73" i="21"/>
  <c r="M72" i="21" s="1"/>
  <c r="O73" i="21"/>
  <c r="O72" i="21" s="1"/>
  <c r="G73" i="21"/>
  <c r="G72" i="21" s="1"/>
  <c r="H73" i="21"/>
  <c r="H72" i="21" s="1"/>
  <c r="K118" i="21"/>
  <c r="K117" i="21" s="1"/>
  <c r="K112" i="21"/>
  <c r="K111" i="21" s="1"/>
  <c r="E40" i="21"/>
  <c r="E39" i="21" s="1"/>
  <c r="J40" i="21"/>
  <c r="J39" i="21" s="1"/>
  <c r="N19" i="21"/>
  <c r="N18" i="21" s="1"/>
  <c r="M19" i="21"/>
  <c r="M18" i="21" s="1"/>
  <c r="L19" i="21"/>
  <c r="L18" i="21" s="1"/>
  <c r="G19" i="21"/>
  <c r="G18" i="21" s="1"/>
  <c r="J19" i="21"/>
  <c r="J18" i="21" s="1"/>
  <c r="I19" i="21"/>
  <c r="I18" i="21" s="1"/>
  <c r="F19" i="21"/>
  <c r="F18" i="21" s="1"/>
  <c r="O19" i="21"/>
  <c r="O18" i="21" s="1"/>
  <c r="K19" i="21"/>
  <c r="K18" i="21" s="1"/>
  <c r="D19" i="21"/>
  <c r="E19" i="21"/>
  <c r="E18" i="21" s="1"/>
  <c r="H305" i="2"/>
  <c r="I300" i="2"/>
  <c r="D63" i="21"/>
  <c r="P62" i="21"/>
  <c r="P104" i="21"/>
  <c r="D105" i="21"/>
  <c r="D108" i="21"/>
  <c r="P107" i="21"/>
  <c r="P35" i="21" l="1"/>
  <c r="P14" i="21"/>
  <c r="P53" i="21"/>
  <c r="P44" i="21"/>
  <c r="P77" i="21"/>
  <c r="P101" i="21"/>
  <c r="P80" i="21"/>
  <c r="P23" i="21"/>
  <c r="P98" i="21"/>
  <c r="P32" i="21"/>
  <c r="P26" i="21"/>
  <c r="P59" i="21"/>
  <c r="E13" i="21"/>
  <c r="E12" i="21" s="1"/>
  <c r="P116" i="21"/>
  <c r="P68" i="21"/>
  <c r="P20" i="21"/>
  <c r="P92" i="21"/>
  <c r="F13" i="21"/>
  <c r="F12" i="21" s="1"/>
  <c r="M13" i="21"/>
  <c r="M12" i="21" s="1"/>
  <c r="P95" i="21"/>
  <c r="P65" i="21"/>
  <c r="D66" i="21"/>
  <c r="D57" i="21"/>
  <c r="P56" i="21"/>
  <c r="L13" i="21"/>
  <c r="L12" i="21" s="1"/>
  <c r="D87" i="21"/>
  <c r="P86" i="21"/>
  <c r="I301" i="2"/>
  <c r="C48" i="20" s="1"/>
  <c r="O13" i="21"/>
  <c r="O12" i="21" s="1"/>
  <c r="K13" i="21"/>
  <c r="K12" i="21" s="1"/>
  <c r="P110" i="21"/>
  <c r="D72" i="21"/>
  <c r="P71" i="21"/>
  <c r="G13" i="21"/>
  <c r="G12" i="21" s="1"/>
  <c r="I13" i="21"/>
  <c r="I12" i="21" s="1"/>
  <c r="N13" i="21"/>
  <c r="N12" i="21" s="1"/>
  <c r="P113" i="21"/>
  <c r="J13" i="21"/>
  <c r="J12" i="21" s="1"/>
  <c r="D90" i="21"/>
  <c r="P89" i="21"/>
  <c r="D13" i="21"/>
  <c r="D12" i="21" s="1"/>
  <c r="P38" i="21"/>
  <c r="D18" i="21"/>
  <c r="P17" i="21"/>
  <c r="J43" i="21"/>
  <c r="M43" i="21"/>
  <c r="F43" i="21"/>
  <c r="I43" i="21"/>
  <c r="L43" i="21"/>
  <c r="H43" i="21"/>
  <c r="K43" i="21"/>
  <c r="D43" i="21"/>
  <c r="G43" i="21"/>
  <c r="N43" i="21"/>
  <c r="O43" i="21"/>
  <c r="E43" i="21"/>
  <c r="P11" i="21" l="1"/>
  <c r="E42" i="21"/>
  <c r="O42" i="21"/>
  <c r="N42" i="21"/>
  <c r="G42" i="21"/>
  <c r="P41" i="21"/>
  <c r="D42" i="21"/>
  <c r="K42" i="21"/>
  <c r="H42" i="21"/>
  <c r="L42" i="21"/>
  <c r="I42" i="21"/>
  <c r="F42" i="21"/>
  <c r="M42" i="21"/>
  <c r="J42" i="21"/>
  <c r="I305" i="2"/>
  <c r="I304" i="2" s="1"/>
  <c r="C50" i="20" l="1"/>
  <c r="C122" i="21" s="1"/>
  <c r="I302" i="2"/>
  <c r="I307" i="2"/>
  <c r="C51" i="20"/>
  <c r="J124" i="21"/>
  <c r="G124" i="21"/>
  <c r="K124" i="21"/>
  <c r="I124" i="21"/>
  <c r="F124" i="21"/>
  <c r="C126" i="21"/>
  <c r="H124" i="21"/>
  <c r="O124" i="21"/>
  <c r="M124" i="21"/>
  <c r="N124" i="21"/>
  <c r="E124" i="21"/>
  <c r="D124" i="21"/>
  <c r="L124" i="21"/>
  <c r="O123" i="21" l="1"/>
  <c r="O126" i="21"/>
  <c r="P122" i="21"/>
  <c r="P126" i="21" s="1"/>
  <c r="D126" i="21"/>
  <c r="D127" i="21" s="1"/>
  <c r="D123" i="21"/>
  <c r="H126" i="21"/>
  <c r="H123" i="21"/>
  <c r="L123" i="21"/>
  <c r="L126" i="21"/>
  <c r="F126" i="21"/>
  <c r="F123" i="21"/>
  <c r="G126" i="21"/>
  <c r="G123" i="21"/>
  <c r="I123" i="21"/>
  <c r="I126" i="21"/>
  <c r="E126" i="21"/>
  <c r="E123" i="21"/>
  <c r="K126" i="21"/>
  <c r="K123" i="21"/>
  <c r="N126" i="21"/>
  <c r="N123" i="21"/>
  <c r="M126" i="21"/>
  <c r="M123" i="21"/>
  <c r="J126" i="21"/>
  <c r="J123" i="21"/>
  <c r="E127" i="21" l="1"/>
  <c r="F127" i="21" s="1"/>
  <c r="G127" i="21" s="1"/>
  <c r="H127" i="21" s="1"/>
  <c r="I127" i="21" s="1"/>
  <c r="J127" i="21" s="1"/>
  <c r="K127" i="21" s="1"/>
  <c r="L127" i="21" s="1"/>
  <c r="M127" i="21" s="1"/>
  <c r="N127" i="21" s="1"/>
  <c r="O127" i="21" s="1"/>
</calcChain>
</file>

<file path=xl/sharedStrings.xml><?xml version="1.0" encoding="utf-8"?>
<sst xmlns="http://schemas.openxmlformats.org/spreadsheetml/2006/main" count="1063" uniqueCount="561">
  <si>
    <t>cj</t>
  </si>
  <si>
    <t>Tapume fixo para fechamento de áreas, com portão</t>
  </si>
  <si>
    <t>Montagem e desmontagem de andaime torre metálica com altura até 10 m</t>
  </si>
  <si>
    <t>Andaime torre metálico (1,5 x 1,5 m) com piso metálico</t>
  </si>
  <si>
    <t>Placa de identificação para obra</t>
  </si>
  <si>
    <t>Demolição manual de concreto armado</t>
  </si>
  <si>
    <t>Demolição manual de alvenaria de elevação ou elemento vazado, incluindo revestimento</t>
  </si>
  <si>
    <t>Demolição manual de revestimento em massa de parede ou teto</t>
  </si>
  <si>
    <t>Demolição manual de revestimento cerâmico, incluindo a base</t>
  </si>
  <si>
    <t>Demolição manual de forro em gesso, inclusive sistema de fixação</t>
  </si>
  <si>
    <t>Remoção de pintura em superfícies de madeira e/ou metálicas com lixamento</t>
  </si>
  <si>
    <t>Remoção de pintura em massa com lixamento</t>
  </si>
  <si>
    <t>Retirada de telhamento perfil e material qualquer, exceto barro</t>
  </si>
  <si>
    <t>Retirada de cumeeira, espigão ou rufo perfil qualquer</t>
  </si>
  <si>
    <t>Retirada de folha de esquadria em madeira</t>
  </si>
  <si>
    <t>Retirada de batente com guarnição e peças lineares em madeira, chumbados</t>
  </si>
  <si>
    <t>Retirada de esquadria metálica em geral</t>
  </si>
  <si>
    <t>Transporte manual horizontal e/ou vertical de entulho até o local de despejo - ensacado</t>
  </si>
  <si>
    <t>Reaterro manual apiloado sem controle de compactação</t>
  </si>
  <si>
    <t>Carga manual de solo</t>
  </si>
  <si>
    <t>Vergas, contravergas e pilaretes de concreto armado</t>
  </si>
  <si>
    <t>Argamassa de regularização e/ou proteção</t>
  </si>
  <si>
    <t>Chapisco</t>
  </si>
  <si>
    <t>Emboço comum</t>
  </si>
  <si>
    <t>Reboco</t>
  </si>
  <si>
    <t>Emboço desempenado com argamassa industrializada</t>
  </si>
  <si>
    <t>Rodapé em cimentado desempenado e alisado com altura 10 cm</t>
  </si>
  <si>
    <t>Caixilho em alumínio com pintura eletrostática, basculante, sob medida - branco</t>
  </si>
  <si>
    <t>Vidro liso transparente de 6 mm</t>
  </si>
  <si>
    <t>Vidro fantasia de 3/4 mm</t>
  </si>
  <si>
    <t>Vidro temperado incolor de 10 mm</t>
  </si>
  <si>
    <t>Mola aérea para porta, com esforço acima de 50 kg até 60 kg</t>
  </si>
  <si>
    <t>Mola hidráulica de piso, para porta com largura até 1,10 m e peso até 120 kg</t>
  </si>
  <si>
    <t>Barra de apoio reta, para pessoas com mobilidade reduzida, em tubo de aço inoxidável de 1 1/2´ x 800 mm</t>
  </si>
  <si>
    <t>Massa corrida à base de resina acrílica</t>
  </si>
  <si>
    <t>Tinta acrílica em massa, inclusive preparo</t>
  </si>
  <si>
    <t>Terra vegetal orgânica comum</t>
  </si>
  <si>
    <t>Limpeza e regularização de áreas para ajardinamento (jardins e canteiros)</t>
  </si>
  <si>
    <t>Plantio de grama batatais em placas (jardins e canteiros)</t>
  </si>
  <si>
    <t>Braçadeira para fixação de eletroduto, até 4´</t>
  </si>
  <si>
    <t>Lavatório em louça com coluna suspensa</t>
  </si>
  <si>
    <t>Bacia sifonada com caixa de descarga acoplada sem tampa - 6 litros</t>
  </si>
  <si>
    <t>Cuba de louça de embutir redonda</t>
  </si>
  <si>
    <t>Cabide cromado para banheiro</t>
  </si>
  <si>
    <t>Ducha higiênica cromada</t>
  </si>
  <si>
    <t>Torneira de mesa para lavatório, acionamento hidromecânico com alavanca, registro integrado regulador de vazão, em latão cromado, DN= 1/2´</t>
  </si>
  <si>
    <t>Engate flexível metálico DN= 1/2´</t>
  </si>
  <si>
    <t>Sifão de metal cromado de 1´ x 1 1/2´</t>
  </si>
  <si>
    <t>Tubo de ligação para sanitário</t>
  </si>
  <si>
    <t>Tampa de plástico para bacia sanitária</t>
  </si>
  <si>
    <t>Válvula de PVC para lavatório</t>
  </si>
  <si>
    <t>Caixa sifonada de PVC rígido de 150 x 150 x 50 mm, com grelha</t>
  </si>
  <si>
    <t>Extintor manual de pó químico seco BC - capacidade de 8 kg</t>
  </si>
  <si>
    <t>Extintor manual de água pressurizada - capacidade de 10 litros</t>
  </si>
  <si>
    <t>Piso em ladrilho hidráulico várias cores 20 x 20 cm, assentado com argamassa colante industrializada</t>
  </si>
  <si>
    <t>Rejuntamento de piso em ladrilho hidráulico (20 x 20 x 1,8 cm) com argamassa industrializada para rejunte, juntas de 2 mm</t>
  </si>
  <si>
    <t>Limpeza final da obra</t>
  </si>
  <si>
    <t>Limpeza complementar e especial de peças e aparelhos sanitários</t>
  </si>
  <si>
    <t>Limpeza complementar e especial de vidros</t>
  </si>
  <si>
    <t>Placa de sinalização em PVC para ambientes</t>
  </si>
  <si>
    <t>OBRA:</t>
  </si>
  <si>
    <t xml:space="preserve">LOCAL:                    </t>
  </si>
  <si>
    <t>ITEM</t>
  </si>
  <si>
    <t>CPOS</t>
  </si>
  <si>
    <t>DESCRIÇÃO DOS SERVIÇOS</t>
  </si>
  <si>
    <t>UNID</t>
  </si>
  <si>
    <t xml:space="preserve"> Vlr. Unit. </t>
  </si>
  <si>
    <t xml:space="preserve"> Vlr. Total </t>
  </si>
  <si>
    <t>TOTAL</t>
  </si>
  <si>
    <t>TOTAL GERAL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</si>
  <si>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</si>
  <si>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</si>
  <si>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</si>
  <si>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</si>
  <si>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</si>
  <si>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02.03.120</t>
  </si>
  <si>
    <t>02.05.060</t>
  </si>
  <si>
    <t>02.08.020</t>
  </si>
  <si>
    <t>03.01.040</t>
  </si>
  <si>
    <t>03.02.040</t>
  </si>
  <si>
    <t>03.03.040</t>
  </si>
  <si>
    <t>03.04.020</t>
  </si>
  <si>
    <t>03.08.060</t>
  </si>
  <si>
    <t>03.10.100</t>
  </si>
  <si>
    <t>03.10.140</t>
  </si>
  <si>
    <t>04.03.040</t>
  </si>
  <si>
    <t>04.03.080</t>
  </si>
  <si>
    <t>04.08.020</t>
  </si>
  <si>
    <t>04.08.060</t>
  </si>
  <si>
    <t>04.09.020</t>
  </si>
  <si>
    <t>05.04.060</t>
  </si>
  <si>
    <t>05.07.050</t>
  </si>
  <si>
    <t>06.02.020</t>
  </si>
  <si>
    <t>06.11.040</t>
  </si>
  <si>
    <t>06.14.020</t>
  </si>
  <si>
    <t>10.01.040</t>
  </si>
  <si>
    <t>14.20.010</t>
  </si>
  <si>
    <t>16.12.200</t>
  </si>
  <si>
    <t>16.13.070</t>
  </si>
  <si>
    <t>17.01.020</t>
  </si>
  <si>
    <t>17.02.020</t>
  </si>
  <si>
    <t>17.02.120</t>
  </si>
  <si>
    <t>17.02.220</t>
  </si>
  <si>
    <t>17.03.320</t>
  </si>
  <si>
    <t>22.02.030</t>
  </si>
  <si>
    <t>23.04.590</t>
  </si>
  <si>
    <t>23.04.610</t>
  </si>
  <si>
    <t>25.01.480</t>
  </si>
  <si>
    <t>26.01.080</t>
  </si>
  <si>
    <t>26.01.230</t>
  </si>
  <si>
    <t>26.02.060</t>
  </si>
  <si>
    <t>26.04.010</t>
  </si>
  <si>
    <t>28.01.020</t>
  </si>
  <si>
    <t>28.01.160</t>
  </si>
  <si>
    <t>28.01.330</t>
  </si>
  <si>
    <t>30.01.030</t>
  </si>
  <si>
    <t>33.02.080</t>
  </si>
  <si>
    <t>33.10.050</t>
  </si>
  <si>
    <t>34.01.010</t>
  </si>
  <si>
    <t>34.01.020</t>
  </si>
  <si>
    <t>34.02.040</t>
  </si>
  <si>
    <t>36.20.060</t>
  </si>
  <si>
    <t>40.04.450</t>
  </si>
  <si>
    <t>40.06.040</t>
  </si>
  <si>
    <t>40.07.010</t>
  </si>
  <si>
    <t>44.01.240</t>
  </si>
  <si>
    <t>44.01.800</t>
  </si>
  <si>
    <t>44.01.850</t>
  </si>
  <si>
    <t>44.03.010</t>
  </si>
  <si>
    <t>44.03.050</t>
  </si>
  <si>
    <t>44.03.090</t>
  </si>
  <si>
    <t>44.03.360</t>
  </si>
  <si>
    <t>44.03.720</t>
  </si>
  <si>
    <t>44.20.100</t>
  </si>
  <si>
    <t>44.20.220</t>
  </si>
  <si>
    <t>44.20.230</t>
  </si>
  <si>
    <t>44.20.280</t>
  </si>
  <si>
    <t>44.20.390</t>
  </si>
  <si>
    <t>46.01.020</t>
  </si>
  <si>
    <t>46.02.050</t>
  </si>
  <si>
    <t>46.02.070</t>
  </si>
  <si>
    <t>46.03.050</t>
  </si>
  <si>
    <t>46.03.060</t>
  </si>
  <si>
    <t>47.02.020</t>
  </si>
  <si>
    <t>47.02.110</t>
  </si>
  <si>
    <t>49.01.030</t>
  </si>
  <si>
    <t>49.04.010</t>
  </si>
  <si>
    <t>50.10.060</t>
  </si>
  <si>
    <t>50.10.100</t>
  </si>
  <si>
    <t>54.07.130</t>
  </si>
  <si>
    <t>54.07.210</t>
  </si>
  <si>
    <t>55.01.020</t>
  </si>
  <si>
    <t>55.01.080</t>
  </si>
  <si>
    <t>55.01.100</t>
  </si>
  <si>
    <t>97.02.210</t>
  </si>
  <si>
    <t>Porta em laminado fenólico melamínico com acabamento liso, batente metálico - 70 x 210 cm</t>
  </si>
  <si>
    <t>Porta em laminado fenólico melamínico com acabamento liso, batente metálico - 90 x 210 cm</t>
  </si>
  <si>
    <t>Dispenser toalheiro em ABS e policarbonato para bobina de 20 cm x 200 m, com alavanca</t>
  </si>
  <si>
    <t>Dispenser papel higiênico em ABS para rolão 300 / 600 m, com visor</t>
  </si>
  <si>
    <t>40.04.096</t>
  </si>
  <si>
    <t>14.10.111</t>
  </si>
  <si>
    <t>18.11.032</t>
  </si>
  <si>
    <t>Revestimento em placa cerâmica esmaltada de 15x15 cm, tipo monocolor, assentado e rejuntado com argamassa industrializada</t>
  </si>
  <si>
    <t>97.02.195</t>
  </si>
  <si>
    <t>Locação de container tipo depósito - área mínima de 13,80 m²</t>
  </si>
  <si>
    <t>02.05.202</t>
  </si>
  <si>
    <t>Remoção de entulho de obra com caçamba metálica - material volumoso e misturado por alvenaria, terra, madeira, papel, plástico e metal</t>
  </si>
  <si>
    <t>Armadura em barra de aço CA-50 (A ou B) fyk = 500 MPa</t>
  </si>
  <si>
    <t>Ferragem completa com maçaneta tipo alavanca, para porta externa com 1 folha</t>
  </si>
  <si>
    <t>33.12.011</t>
  </si>
  <si>
    <t>Esmalte à base de água em madeira, inclusive preparo</t>
  </si>
  <si>
    <t>33.11.050</t>
  </si>
  <si>
    <t>Esmalte à base água em superfície metálica, inclusive preparo</t>
  </si>
  <si>
    <t>Hospital Guilherme Álvaro - RUA OSWALDO CRUZ, 197 - BOQUEIRÃO - SANTOS/SP</t>
  </si>
  <si>
    <t>6.1</t>
  </si>
  <si>
    <t xml:space="preserve">BDI </t>
  </si>
  <si>
    <t>VI - RESTAURAÇÃO DE PÓRTICO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</si>
  <si>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</si>
  <si>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</si>
  <si>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</si>
  <si>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</si>
  <si>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</si>
  <si>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</si>
  <si>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</si>
  <si>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</si>
  <si>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</si>
  <si>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</si>
  <si>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6.13</t>
  </si>
  <si>
    <t>6.12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</si>
  <si>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</si>
  <si>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</si>
  <si>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</si>
  <si>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</si>
  <si>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</si>
  <si>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</si>
  <si>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</si>
  <si>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</si>
  <si>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</si>
  <si>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</si>
  <si>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</si>
  <si>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</si>
  <si>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</si>
  <si>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6.30</t>
  </si>
  <si>
    <t>6.31</t>
  </si>
  <si>
    <t>6.32</t>
  </si>
  <si>
    <t>6.33</t>
  </si>
  <si>
    <t>VII - ADMINISTRAÇÃO LOCAL</t>
  </si>
  <si>
    <t>6.0</t>
  </si>
  <si>
    <t>Retirada total de instalações hidráulicas existentes, inlcuso , tubulações, registros, aparelhos e metais sanitário e de uso geral e demais acessórios</t>
  </si>
  <si>
    <t xml:space="preserve">TOTAL </t>
  </si>
  <si>
    <t>Obra:</t>
  </si>
  <si>
    <r>
      <t xml:space="preserve">Governo do Estado de Sâo Paulo
Secretaria de Estado da Saúde
</t>
    </r>
    <r>
      <rPr>
        <sz val="12"/>
        <color indexed="8"/>
        <rFont val="Calibri"/>
        <family val="2"/>
      </rPr>
      <t>Contrato nº 18/2019</t>
    </r>
  </si>
  <si>
    <t>RELATÓRIO FOTOGRÁFICO DE SERVIÇOS EXECUTADOS</t>
  </si>
  <si>
    <t xml:space="preserve">Construção da passarela de interligação Construção de passarela de interligação e cobertura lateral; Restauração de Pórtico; Central de Parto Humanizado; Reforma de telhado Casa Branca e Abrigo do gerador.                                                                                    Contrato Nº 18/2019         </t>
  </si>
  <si>
    <t>Observações:</t>
  </si>
  <si>
    <t>Pintura da Cobertura Lateral</t>
  </si>
  <si>
    <t>Telhamento do Abrigo do Gerador</t>
  </si>
  <si>
    <t>Regularização Centro de Parto Humanizado</t>
  </si>
  <si>
    <t xml:space="preserve">Instalação Ar condicionado </t>
  </si>
  <si>
    <t>Caixilhos</t>
  </si>
  <si>
    <t>10.01.060</t>
  </si>
  <si>
    <t>46.02.060</t>
  </si>
  <si>
    <t>QTDE REAL</t>
  </si>
  <si>
    <t>QTDE + T.A.</t>
  </si>
  <si>
    <t>KG</t>
  </si>
  <si>
    <t>UN</t>
  </si>
  <si>
    <t>01.23.510</t>
  </si>
  <si>
    <t>Corte vertical em concreto armado, espessura de 15 cm</t>
  </si>
  <si>
    <t>M</t>
  </si>
  <si>
    <t>M2</t>
  </si>
  <si>
    <t>41.31.087</t>
  </si>
  <si>
    <t>M3</t>
  </si>
  <si>
    <t>PINTURA A CAL - EXTERIOR</t>
  </si>
  <si>
    <t>COMP.01</t>
  </si>
  <si>
    <t>MAPEAMENTO POR PERCUSSÃO</t>
  </si>
  <si>
    <t>COMP.02</t>
  </si>
  <si>
    <t>Restauração de Pórtico</t>
  </si>
  <si>
    <t>COMP.03</t>
  </si>
  <si>
    <t>COMP.04</t>
  </si>
  <si>
    <t xml:space="preserve">Nivelamento com argamassa compatível </t>
  </si>
  <si>
    <t>COMP.05</t>
  </si>
  <si>
    <t>UNMES</t>
  </si>
  <si>
    <t>03.10.120</t>
  </si>
  <si>
    <t>Remoção de pintura em massa com produtos químicos</t>
  </si>
  <si>
    <t>Armadura em barra de aço CA-60 (A ou B) fyk = 600 MPa</t>
  </si>
  <si>
    <t>17.02.160</t>
  </si>
  <si>
    <t>46.04.030</t>
  </si>
  <si>
    <t>47.01.020</t>
  </si>
  <si>
    <t>47.01.030</t>
  </si>
  <si>
    <t>48.05.010</t>
  </si>
  <si>
    <t>48.02.400</t>
  </si>
  <si>
    <t>44.03.440</t>
  </si>
  <si>
    <t>46.02.010</t>
  </si>
  <si>
    <t>49.06.010</t>
  </si>
  <si>
    <t>Consolidação de argamassa descolada - conforme Mapeamento de Percussão</t>
  </si>
  <si>
    <t>44.02.062</t>
  </si>
  <si>
    <t>Tampo/bancada em granito, com frontão, espessura de 2 cm, acabamento polido</t>
  </si>
  <si>
    <t>14.01.050</t>
  </si>
  <si>
    <t>Alvenaria de embasamento em bloco de concreto de 14 x 19 x 39 cm - classe A</t>
  </si>
  <si>
    <t>24.03.100</t>
  </si>
  <si>
    <t>Alçapão/tampa em chapa de ferro com porta cadeado</t>
  </si>
  <si>
    <t>11.18.070</t>
  </si>
  <si>
    <t>Enchimento de laje com concreto celular com densidade de 1.200 kg/m³</t>
  </si>
  <si>
    <t>01.28.580</t>
  </si>
  <si>
    <t>Laje de proteção em concreto armado para poço profundo (área mínimo de 3,00 m²)</t>
  </si>
  <si>
    <t>15.03.030</t>
  </si>
  <si>
    <t>Fornecimento e montagem de estrutura em aço ASTM-A36, sem pintura</t>
  </si>
  <si>
    <t>33.07.130</t>
  </si>
  <si>
    <t>Pintura epóxi bicomponente em estruturas metálicas</t>
  </si>
  <si>
    <t>16.33.102</t>
  </si>
  <si>
    <t>Calha, rufo, afins em chapa galvanizada nº 26 - corte 0,50 m</t>
  </si>
  <si>
    <t>14.30.070</t>
  </si>
  <si>
    <t>Divisória sanitária em painel laminado melamínico estrutural com perfis em alumínio, inclusive ferragem completa para vão de porta</t>
  </si>
  <si>
    <t>02.03.200</t>
  </si>
  <si>
    <t>Locação de quadros metálicos para plataforma de proteção, inclusive o madeiramento</t>
  </si>
  <si>
    <t>M2MES</t>
  </si>
  <si>
    <t>02.05.212</t>
  </si>
  <si>
    <t>Andaime tubular fachadeiro com piso metálico e sapatas ajustáveis</t>
  </si>
  <si>
    <t>02.05.100</t>
  </si>
  <si>
    <t>Montagem e desmontagem de andaime tubular fachadeiro com altura superior a 10 m</t>
  </si>
  <si>
    <t>Porta de correr em laminado fenólico melamínico sob medida</t>
  </si>
  <si>
    <t>AS BUILT + DATABOOK</t>
  </si>
  <si>
    <t>ENSAIO DE TRAÇO DE ARGAMASSA</t>
  </si>
  <si>
    <t>COMP.06</t>
  </si>
  <si>
    <t>Tratamento e Reintegração Volumétrica dos ornamentos da fachada</t>
  </si>
  <si>
    <t>COMP.07</t>
  </si>
  <si>
    <t>COMP.08</t>
  </si>
  <si>
    <t>COMP.09</t>
  </si>
  <si>
    <t>COMP.10</t>
  </si>
  <si>
    <t>43.02.080</t>
  </si>
  <si>
    <t>Chuveiro elétrico de 6.500W / 220V com resistência blindada</t>
  </si>
  <si>
    <t>47.02.200</t>
  </si>
  <si>
    <t>Registro regulador de vazão para chuveiro e ducha em latão cromado com canopla, DN= 1/2´</t>
  </si>
  <si>
    <t>6.27</t>
  </si>
  <si>
    <t>6.28</t>
  </si>
  <si>
    <t>6.29</t>
  </si>
  <si>
    <t>CAIXA DE PASSAGEM EM ALVENARIA 60X60X60</t>
  </si>
  <si>
    <t>6.34</t>
  </si>
  <si>
    <t>6.35</t>
  </si>
  <si>
    <t>37.04.260</t>
  </si>
  <si>
    <t>37.13.840</t>
  </si>
  <si>
    <t>37.17.060</t>
  </si>
  <si>
    <t>37.17.070</t>
  </si>
  <si>
    <t>37.20.010</t>
  </si>
  <si>
    <t>37.20.080</t>
  </si>
  <si>
    <t>37.13.810</t>
  </si>
  <si>
    <t>37.24.044</t>
  </si>
  <si>
    <t>38.01.040</t>
  </si>
  <si>
    <t>38.01.060</t>
  </si>
  <si>
    <t>38.19.030</t>
  </si>
  <si>
    <t>38.13.020</t>
  </si>
  <si>
    <t>40.02.060</t>
  </si>
  <si>
    <t>40.07.020</t>
  </si>
  <si>
    <t>37.01.080</t>
  </si>
  <si>
    <t>39.26.060</t>
  </si>
  <si>
    <t>39.10.080</t>
  </si>
  <si>
    <t>41.31.070</t>
  </si>
  <si>
    <t>41.31.101</t>
  </si>
  <si>
    <t>50.05.312</t>
  </si>
  <si>
    <t>40.05.180</t>
  </si>
  <si>
    <t>40.05.340</t>
  </si>
  <si>
    <t>40.04.460</t>
  </si>
  <si>
    <t>40.04.470</t>
  </si>
  <si>
    <t>30.06.061</t>
  </si>
  <si>
    <t>04.17.020</t>
  </si>
  <si>
    <t>04.19.120</t>
  </si>
  <si>
    <t>04.18.370</t>
  </si>
  <si>
    <t>04.18.390</t>
  </si>
  <si>
    <t>04.21.160</t>
  </si>
  <si>
    <t>SPDA</t>
  </si>
  <si>
    <t>42.05.440</t>
  </si>
  <si>
    <t>42.05.510</t>
  </si>
  <si>
    <t>42.05.520</t>
  </si>
  <si>
    <t>39.04.080</t>
  </si>
  <si>
    <t>42.05.210</t>
  </si>
  <si>
    <t>42.05.300</t>
  </si>
  <si>
    <t>42.05.310</t>
  </si>
  <si>
    <t>42.20.160</t>
  </si>
  <si>
    <t>42.20.250</t>
  </si>
  <si>
    <t>6.36</t>
  </si>
  <si>
    <t>PROSPECÇÕES PICTÓRICAS</t>
  </si>
  <si>
    <t>MAPEAMENTO DE DANOS</t>
  </si>
  <si>
    <t>COMP.11</t>
  </si>
  <si>
    <t>COMP.12</t>
  </si>
  <si>
    <t>33.03.760</t>
  </si>
  <si>
    <t>30.04.010</t>
  </si>
  <si>
    <t>Revestimento sintético de borracha ou PVC colorido, para sinalização tátil de alerta / direcional - assentamento argamassado</t>
  </si>
  <si>
    <t>COMP.13</t>
  </si>
  <si>
    <t>Conservação de Caixilho com Vidros Coloridos</t>
  </si>
  <si>
    <t>COMP.14</t>
  </si>
  <si>
    <t>Restauração de Serralheria Artística</t>
  </si>
  <si>
    <t>01.17.041</t>
  </si>
  <si>
    <t>Projeto executivo de arquitetura em formato A0</t>
  </si>
  <si>
    <t>01.17.061</t>
  </si>
  <si>
    <t>Projeto executivo de estrutura em formato A0</t>
  </si>
  <si>
    <t>01.17.081</t>
  </si>
  <si>
    <t>Projeto executivo de instalações hidráulicas em formato A0</t>
  </si>
  <si>
    <t>01.17.121</t>
  </si>
  <si>
    <t>Projeto executivo de instalações elétricas em formato A0</t>
  </si>
  <si>
    <t>01.21.100</t>
  </si>
  <si>
    <t>Sondagem do terreno a trado</t>
  </si>
  <si>
    <t>CJ</t>
  </si>
  <si>
    <t>02.03.060</t>
  </si>
  <si>
    <t>Proteção de fachada com tela de nylon</t>
  </si>
  <si>
    <t>02.05.090</t>
  </si>
  <si>
    <t>Montagem e desmontagem de andaime tubular fachadeiro com altura até 10 m</t>
  </si>
  <si>
    <t>MXMES</t>
  </si>
  <si>
    <t>04.11.020</t>
  </si>
  <si>
    <t>Retirada de aparelho sanitário incluindo acessórios</t>
  </si>
  <si>
    <t>04.11.100</t>
  </si>
  <si>
    <t>Retirada de registro ou válvula aparentes</t>
  </si>
  <si>
    <t>Remoção de aparelho de iluminação ou projetor fixo em teto, piso ou parede</t>
  </si>
  <si>
    <t>Remoção de condutor aparente diâmetro externo até 6,5 mm</t>
  </si>
  <si>
    <t>Remoção de condutor embutido diâmetro externo até 6,5 mm</t>
  </si>
  <si>
    <t>Remoção de interruptores, tomadas, botão de campainha ou cigarra</t>
  </si>
  <si>
    <t>Remoção de quadro de distribuição, chamada ou caixa de passagem</t>
  </si>
  <si>
    <t>T</t>
  </si>
  <si>
    <t>05.08.080</t>
  </si>
  <si>
    <t>Transporte de entulho, para distâncias superiores ao 5° km até o 10° km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</si>
  <si>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</si>
  <si>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</si>
  <si>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</si>
  <si>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</si>
  <si>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Escavação manual em solo de 1ª e 2ª categoria em vala ou cava até 1,5 m</t>
  </si>
  <si>
    <t>09.01.020</t>
  </si>
  <si>
    <t>Forma em madeira comum para fundação</t>
  </si>
  <si>
    <t>09.01.030</t>
  </si>
  <si>
    <t>Forma em madeira comum para estrutura</t>
  </si>
  <si>
    <t>11.01.260</t>
  </si>
  <si>
    <t>Concreto usinado, fck = 20 MPa - para bombeamento</t>
  </si>
  <si>
    <t>11.16.080</t>
  </si>
  <si>
    <t>Lançamento e adensamento de concreto ou massa por bombeamento</t>
  </si>
  <si>
    <t>ALVENARIA E ELEMENTO DIVISOR</t>
  </si>
  <si>
    <t>TELHAMENTO</t>
  </si>
  <si>
    <t>REVESTIMENTO EM MASSA OU FUNDIDO NO LOCAL</t>
  </si>
  <si>
    <t>17.01.050</t>
  </si>
  <si>
    <t>Regularização de piso com nata de cimento</t>
  </si>
  <si>
    <t>FORRO, BRISE E FACHADA</t>
  </si>
  <si>
    <t>Forro em painéis de gesso acartonado, espessura de 12,5mm, fixo</t>
  </si>
  <si>
    <t>ESQUADRIA, MARCENARIA E ELEMENTO EM MADEIRA</t>
  </si>
  <si>
    <t>26.01.169</t>
  </si>
  <si>
    <t>Vidro liso laminado incolor de 8 mm</t>
  </si>
  <si>
    <t>Espelho em vidro cristal liso, espessura de 4 mm</t>
  </si>
  <si>
    <t>30.01.061</t>
  </si>
  <si>
    <t>Barra de apoio lateral para lavatório, para pessoas com mobilidade reduzida, em tubo de aço inoxidável de 1.1/4", comprimento 25 a 30 cm</t>
  </si>
  <si>
    <t>Sistema de alarme PNE com indicador audiovisual, para pessoas com mobilidade reduzida ou cadeirante</t>
  </si>
  <si>
    <t>32.15.030</t>
  </si>
  <si>
    <t>Impermeabilização em manta asfáltica com armadura, tipo III-B, espessura de 3 mm</t>
  </si>
  <si>
    <t>32.16.010</t>
  </si>
  <si>
    <t>Impermeabilização em pintura de asfalto oxidado com solventes orgânicos, sobre massa</t>
  </si>
  <si>
    <t>32.17.030</t>
  </si>
  <si>
    <t>Impermeabilização em argamassa polimérica para umidade e água de percolação</t>
  </si>
  <si>
    <t>32.20.020</t>
  </si>
  <si>
    <t>Aplicação de papel Kraft</t>
  </si>
  <si>
    <t>32.20.060</t>
  </si>
  <si>
    <t>Tela galvanizada fio 24 BWG, malha hexagonal de 1/2´, para armadura de argamassa</t>
  </si>
  <si>
    <t>PINTURA</t>
  </si>
  <si>
    <t>33.02.060</t>
  </si>
  <si>
    <t>Massa corrida a base de PVA</t>
  </si>
  <si>
    <t>33.10.030</t>
  </si>
  <si>
    <t>Tinta acrílica antimofo em massa, inclusive preparo</t>
  </si>
  <si>
    <t>PAISAGISMO E FECHAMENTOS</t>
  </si>
  <si>
    <t>Quadro Telebrás de embutir de 400 x 400 x 120 mm</t>
  </si>
  <si>
    <t>Quadro de distribuição universal de sobrepor, para disjuntores 24 DIN / 18 Bolt-on - 150 A - sem componentes</t>
  </si>
  <si>
    <t>Mini-disjuntor termomagnético, unipolar 127/220 V, corrente de 40 A até 50 A</t>
  </si>
  <si>
    <t>Mini-disjuntor termomagnético, bipolar 220/380 V, corrente de 10 A até 32 A</t>
  </si>
  <si>
    <t>37.13.870</t>
  </si>
  <si>
    <t>Mini-disjuntor termomagnético, bipolar 400 V, corrente de 80 A até 100 A</t>
  </si>
  <si>
    <t>Dispositivo diferencial residual de 25 A x 30 mA - 2 polos</t>
  </si>
  <si>
    <t>Dispositivo diferencial residual de 40 A x 30 mA - 2 polos</t>
  </si>
  <si>
    <t>Isolador em epóxi de 1 kV para barramento</t>
  </si>
  <si>
    <t>Barra de neutro e/ou terra</t>
  </si>
  <si>
    <t>Dispositivo de proteção contra surto, 4 polos, suportabilidade &lt;= 2,5 kV, 3F+N, Un até 240/415V, curva de ensaio 8/20µs, In=20kA/40kA - classe 2</t>
  </si>
  <si>
    <t>Eletroduto de PVC rígido roscável de 3/4´ - com acessórios</t>
  </si>
  <si>
    <t>Eletroduto de PVC rígido roscável de 1´ - com acessórios</t>
  </si>
  <si>
    <t>Eletroduto corrugado em polietileno de alta densidade, DN= 50 mm, com acessórios</t>
  </si>
  <si>
    <t>Eletroduto de PVC corrugado flexível leve, diâmetro externo de 25 mm</t>
  </si>
  <si>
    <t>Cabo de cobre nu, têmpera mole, classe 2, de 50 mm²</t>
  </si>
  <si>
    <t>Terminal de pressão/compressão para cabo de 16 mm²</t>
  </si>
  <si>
    <t>39.26.020</t>
  </si>
  <si>
    <t>Cabo de cobre flexível de 2,5 mm², isolamento 0,6/1 kV - isolação HEPR 90°C - baixa emissão de fumaça e gases</t>
  </si>
  <si>
    <t>39.26.040</t>
  </si>
  <si>
    <t>Cabo de cobre flexível de 6 mm², isolamento 0,6/1 kV - isolação HEPR 90°C - baixa emissão de fumaça e gases</t>
  </si>
  <si>
    <t>Cabo de cobre flexível de 16 mm², isolamento 0,6/1 kV - isolação HEPR 90°C - baixa emissão de fumaça e gases</t>
  </si>
  <si>
    <t>Caixa de passagem em chapa, com tampa parafusada, 200 x 200 x 100 mm</t>
  </si>
  <si>
    <t>Tomada RJ 45 para rede de dados, com placa</t>
  </si>
  <si>
    <t>Tomada 2P+T de 10 A - 250 V, completa</t>
  </si>
  <si>
    <t>Tomada 2P+T de 20 A - 250 V, completa</t>
  </si>
  <si>
    <t>Conjunto 2 tomadas 2P+T de 10 A, completo</t>
  </si>
  <si>
    <t>Interruptor bipolar simples, 1 tecla dupla e placa</t>
  </si>
  <si>
    <t>Sensor de presença para teto, com fotocélula, para lâmpada qualquer</t>
  </si>
  <si>
    <t>Condulete metálico de 3/4´</t>
  </si>
  <si>
    <t>Caixa em PVC de 4´ x 2´</t>
  </si>
  <si>
    <t>Caixa em PVC de 4´ x 4´</t>
  </si>
  <si>
    <t>Luminária LED quadrada de sobrepor com difusor prismático translúcido, 4000 K, fluxo luminoso de 1363 a 1800 lm, potência de 15 W a 24 W</t>
  </si>
  <si>
    <t>Projetor LED retangular, potência de 30 W, fluxo luminoso de 2250 a 2400 lm, temperatura cor 6.500 K, bivolt</t>
  </si>
  <si>
    <t>Haste de aterramento de 5/8´ x 3 m</t>
  </si>
  <si>
    <t>Tampa para caixa de inspeção cilíndrica, aço galvanizado</t>
  </si>
  <si>
    <t>Caixa de inspeção do terra cilíndrica em PVC rígido, diâmetro de 300 mm - h= 250 mm</t>
  </si>
  <si>
    <t>Barra condutora chata em alumínio de 7/8´ x 1/8´, inclusive acessórios de fixação</t>
  </si>
  <si>
    <t>Suporte para fixação de fita de alumínio 7/8´ x 1/8´ e/ou cabo de cobre nu, com base ondulada</t>
  </si>
  <si>
    <t>Suporte para fixação de fita de alumínio 7/8´ x 1/8´, com base plana</t>
  </si>
  <si>
    <t>Solda exotérmica conexão cabo-cabo horizontal em T, bitola do cabo de 50-50mm² a 95-50mm²</t>
  </si>
  <si>
    <t>Solda exotérmica conexão cabo-haste no topo, bitola do cabo de 50mm² a 95mm² para haste de 5/8" e 3/4"</t>
  </si>
  <si>
    <t>44.01.610</t>
  </si>
  <si>
    <t>Lavatório de louça para canto, sem coluna - sem pertences</t>
  </si>
  <si>
    <t>Torneira curta sem rosca para uso geral, em latão fundido cromado, DN= 3/4"</t>
  </si>
  <si>
    <t>44.20.150</t>
  </si>
  <si>
    <t>Acabamento cromado para registro</t>
  </si>
  <si>
    <t>Tubo de PVC rígido soldável marrom, DN= 25 mm, (3/4´),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</si>
  <si>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</si>
  <si>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</si>
  <si>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</si>
  <si>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</si>
  <si>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</si>
  <si>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</si>
  <si>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Tubo de PVC rígido tipo PBA classe 15, DN= 100mm, (DE= 110mm), inclusive conexões</t>
  </si>
  <si>
    <t>Registro de gaveta em latão fundido sem acabamento, DN= 3/4´</t>
  </si>
  <si>
    <t>Registro de gaveta em latão fundido sem acabamento, DN= 1´</t>
  </si>
  <si>
    <t>Registro de gaveta em latão fundido cromado com canopla, DN= 3/4´ - linha especial</t>
  </si>
  <si>
    <t>Registro de pressão em latão fundido cromado com canopla, DN= 3/4´ - linha especial</t>
  </si>
  <si>
    <t>Reservatório em polietileno com tampa de rosca - capacidade de 1.000 litros</t>
  </si>
  <si>
    <t>Torneira de boia, DN= 3/4´</t>
  </si>
  <si>
    <t>Ralo seco em PVC rígido de 100 x 40 mm, com grelha</t>
  </si>
  <si>
    <t>Grelha hemisférica em ferro fundido de 4´</t>
  </si>
  <si>
    <t>Bloco autônomo de iluminação de emergência LED, com autonomia mínima de 3 horas, fluxo luminoso de 2.000 até 3.000 lúmens, equipado com 2 faróis</t>
  </si>
  <si>
    <t>LIMPEZA E ARREMATE</t>
  </si>
  <si>
    <t>Placa de sinalização em PVC fotoluminescente (240x120mm), com indicação de rota de evacuação e saída de emergência</t>
  </si>
  <si>
    <t>COMPOSIÇÃO</t>
  </si>
  <si>
    <t>Alvenaria de bloco de concreto de vedação de 14 cm - classe C</t>
  </si>
  <si>
    <t xml:space="preserve">Endereço da obra: </t>
  </si>
  <si>
    <t xml:space="preserve">Prazo de execução: </t>
  </si>
  <si>
    <t>BDI:</t>
  </si>
  <si>
    <t>VALOR TOTAL</t>
  </si>
  <si>
    <t>TOTAL  BDI SERVIÇOS</t>
  </si>
  <si>
    <t>TOTAL GERAL + BDI</t>
  </si>
  <si>
    <t>6.37</t>
  </si>
  <si>
    <t>12 MESES</t>
  </si>
  <si>
    <t>RESUMO</t>
  </si>
  <si>
    <t>CONTRATO</t>
  </si>
  <si>
    <t>VALOR TOTAL PREVISTO</t>
  </si>
  <si>
    <t>VALOR TOTAL ACUMULADO</t>
  </si>
  <si>
    <t>PRAZO DE EXECUÇÃO: 12 MESES</t>
  </si>
  <si>
    <t>ENDEREÇO DE OBRA: Hospital Guilherme Álvaro - RUA OSWALDO CRUZ, 197 - BOQUEIRÃO - SANTOS/SP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</si>
  <si>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</si>
  <si>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</si>
  <si>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</si>
  <si>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</si>
  <si>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</si>
  <si>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</si>
  <si>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</si>
  <si>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</si>
  <si>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</si>
  <si>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</si>
  <si>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</si>
  <si>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</si>
  <si>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 xml:space="preserve">SERVIÇO TÉCNICO ESPECIALIZADO </t>
  </si>
  <si>
    <t>INÍCIO, APOIO E ADMINISTRAÇÃO DA OBRA</t>
  </si>
  <si>
    <t>DEMOLIÇÃO SEM REAPROVEITAMENTO</t>
  </si>
  <si>
    <t>RETIRADA COM PROVAVÉL REAPROVEITAMENTO</t>
  </si>
  <si>
    <t>TRANSPORTE E MOVIMENTAÇÃO, DENTRO E FORA DA OBRA</t>
  </si>
  <si>
    <t>SERVIÇO EM SOLO E ROCHA, MANUAL</t>
  </si>
  <si>
    <t>ESTRUTURA EM AÇO</t>
  </si>
  <si>
    <t>FUNDAÇÃO E ESTRUTURA EM CONCRETO ARMADO</t>
  </si>
  <si>
    <t>IMPERMEABILIZAÇÃO</t>
  </si>
  <si>
    <t>REVESTIMENTO CERÂMICO</t>
  </si>
  <si>
    <t>ESQUADRIA, SERRALHERIA E ELEMENTO EM ALUMÍNIO</t>
  </si>
  <si>
    <t>ESQUADRIAS E ELEMENTO EM VIDRO</t>
  </si>
  <si>
    <t>FERRAGEM COMPLEMENTARES PARA ESQUADRIAS</t>
  </si>
  <si>
    <t>BARRA DE AÇO</t>
  </si>
  <si>
    <t>ENTRADA DE ENERGIA ELÉTRICA E TELEFONIA</t>
  </si>
  <si>
    <t>QUADRO E PAINEL PARA ENERGIA ELÉTRICA E TELEFONIA</t>
  </si>
  <si>
    <t>INFRA ESTRUTURA</t>
  </si>
  <si>
    <t>CABOS DOS CIRCUITOS TERMINAIS</t>
  </si>
  <si>
    <t>CABOS ALIMENTADORES DO QUADRO DE DISTRIBUIÇÃO</t>
  </si>
  <si>
    <t>LUMINÁRIAS / TOMADAS / INTERRUPTORES</t>
  </si>
  <si>
    <t>APARELHOS ELÉTRICOS, HIDRÁULICOS E A GÁS</t>
  </si>
  <si>
    <t>APARELHOS E METAIS HIDRÁULICOS</t>
  </si>
  <si>
    <t>ÁGUA FRIA</t>
  </si>
  <si>
    <t>ESGOTO</t>
  </si>
  <si>
    <t>ÁGUA PLUVIAL</t>
  </si>
  <si>
    <t>DETECÇÃO, COMBATE E PREVENÇÃO DE INCÊNDIO</t>
  </si>
  <si>
    <t>PAVIMENTAÇÃO E PASSEIO</t>
  </si>
  <si>
    <t>SINALIZAÇÃO E COMUNICAÇÃO VISUAL</t>
  </si>
  <si>
    <t>ADM LOCAL</t>
  </si>
  <si>
    <t>Luminária LED redonda de sobrepor com difusor translucido, 4000 K, fluxo luminoso de 1900 a 2000 lm, potência de 17 W a 19 W</t>
  </si>
  <si>
    <t>Cumeeira em chapa de aço pré-pintada, perfil trapezoidal, com espessura de 0,50mm</t>
  </si>
  <si>
    <t>Telhamento em chapa de aço pré-pintada, tipo sanduíche, espessura de 0,50mm, com poliisocianurato (PIR)</t>
  </si>
  <si>
    <t>Hidrorepelente incolor à base de silano-siloxano oligomérico disperso em água</t>
  </si>
  <si>
    <t xml:space="preserve">Luminária industrial pendente prismática 22" sem alojamento para reator, para lâmpada vapor de sódio/metálico de 150 W/250 W/400 W </t>
  </si>
  <si>
    <t>COTAÇÃO</t>
  </si>
  <si>
    <t>Construções de Edíficios - Percentual de administração local inserido no custo direto (TC036.076/2011-2) - Administração Local - (6,6%)</t>
  </si>
  <si>
    <t xml:space="preserve">Lâmpada Vapor metálico </t>
  </si>
  <si>
    <t>COTAÇÃO 1.1</t>
  </si>
  <si>
    <t>COTAÇÃO 1.2</t>
  </si>
  <si>
    <t>CDHU 199</t>
  </si>
  <si>
    <t>(            )%</t>
  </si>
  <si>
    <t>MODELO PLANILHA ORÇAMENTÁRIA</t>
  </si>
  <si>
    <t>(          )%</t>
  </si>
  <si>
    <t>MODELO CRONOGRAMA FÍSICO FINANCEIRO</t>
  </si>
  <si>
    <t>MODELO RESUMO DA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</si>
</sst>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1"/>
    </font>
    <font>
      <b/>
      <sz val="22"/>
      <color indexed="8"/>
      <name val="Arial Black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8" tint="0.79998168889431442"/>
      <name val="Arial"/>
      <family val="2"/>
    </font>
    <font>
      <b/>
      <sz val="14"/>
      <color rgb="FF00B05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78" applyNumberFormat="0" applyAlignment="0" applyProtection="0"/>
    <xf numFmtId="0" fontId="22" fillId="22" borderId="79" applyNumberFormat="0" applyAlignment="0" applyProtection="0"/>
    <xf numFmtId="0" fontId="23" fillId="0" borderId="80" applyNumberFormat="0" applyFill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4" fillId="29" borderId="78" applyNumberFormat="0" applyAlignment="0" applyProtection="0"/>
    <xf numFmtId="44" fontId="25" fillId="0" borderId="0" applyFont="0" applyFill="0" applyBorder="0" applyAlignment="0" applyProtection="0"/>
    <xf numFmtId="0" fontId="25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18" fillId="0" borderId="0"/>
    <xf numFmtId="0" fontId="18" fillId="30" borderId="81" applyNumberFormat="0" applyFont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6" fillId="21" borderId="8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86" applyNumberFormat="0" applyFill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3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1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50" applyFont="1" applyBorder="1" applyAlignment="1">
      <alignment vertical="center" wrapText="1"/>
    </xf>
    <xf numFmtId="0" fontId="6" fillId="32" borderId="1" xfId="0" applyFont="1" applyFill="1" applyBorder="1" applyAlignment="1">
      <alignment horizontal="center" vertical="center" wrapText="1"/>
    </xf>
    <xf numFmtId="43" fontId="2" fillId="0" borderId="1" xfId="50" applyFont="1" applyBorder="1" applyAlignment="1">
      <alignment horizontal="center" vertical="center" wrapText="1"/>
    </xf>
    <xf numFmtId="43" fontId="6" fillId="32" borderId="1" xfId="50" applyFont="1" applyFill="1" applyBorder="1" applyAlignment="1">
      <alignment horizontal="center" vertical="center" wrapText="1"/>
    </xf>
    <xf numFmtId="43" fontId="3" fillId="0" borderId="1" xfId="50" applyFont="1" applyBorder="1" applyAlignment="1">
      <alignment horizontal="center" vertical="center" wrapText="1"/>
    </xf>
    <xf numFmtId="43" fontId="3" fillId="0" borderId="1" xfId="50" applyFont="1" applyFill="1" applyBorder="1" applyAlignment="1">
      <alignment vertical="center" wrapText="1"/>
    </xf>
    <xf numFmtId="43" fontId="3" fillId="0" borderId="1" xfId="50" applyFont="1" applyFill="1" applyBorder="1" applyAlignment="1">
      <alignment horizontal="center" vertical="center" wrapText="1"/>
    </xf>
    <xf numFmtId="43" fontId="3" fillId="0" borderId="0" xfId="50" applyFont="1" applyAlignment="1">
      <alignment horizontal="center" vertical="center" wrapText="1"/>
    </xf>
    <xf numFmtId="0" fontId="0" fillId="31" borderId="0" xfId="0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4" fillId="31" borderId="3" xfId="0" applyFont="1" applyFill="1" applyBorder="1" applyAlignment="1">
      <alignment horizontal="right"/>
    </xf>
    <xf numFmtId="0" fontId="35" fillId="31" borderId="4" xfId="0" applyFont="1" applyFill="1" applyBorder="1"/>
    <xf numFmtId="0" fontId="35" fillId="31" borderId="5" xfId="0" applyFont="1" applyFill="1" applyBorder="1" applyAlignment="1">
      <alignment wrapText="1"/>
    </xf>
    <xf numFmtId="0" fontId="35" fillId="31" borderId="5" xfId="0" applyFont="1" applyFill="1" applyBorder="1"/>
    <xf numFmtId="0" fontId="35" fillId="31" borderId="6" xfId="0" applyFont="1" applyFill="1" applyBorder="1"/>
    <xf numFmtId="0" fontId="35" fillId="31" borderId="7" xfId="0" applyFont="1" applyFill="1" applyBorder="1"/>
    <xf numFmtId="0" fontId="35" fillId="31" borderId="0" xfId="0" applyFont="1" applyFill="1"/>
    <xf numFmtId="0" fontId="35" fillId="31" borderId="8" xfId="0" applyFont="1" applyFill="1" applyBorder="1"/>
    <xf numFmtId="0" fontId="36" fillId="31" borderId="4" xfId="0" applyFont="1" applyFill="1" applyBorder="1"/>
    <xf numFmtId="0" fontId="0" fillId="31" borderId="5" xfId="0" applyFill="1" applyBorder="1"/>
    <xf numFmtId="0" fontId="0" fillId="31" borderId="6" xfId="0" applyFill="1" applyBorder="1"/>
    <xf numFmtId="0" fontId="0" fillId="31" borderId="7" xfId="0" applyFill="1" applyBorder="1"/>
    <xf numFmtId="0" fontId="0" fillId="31" borderId="8" xfId="0" applyFill="1" applyBorder="1"/>
    <xf numFmtId="0" fontId="0" fillId="31" borderId="9" xfId="0" applyFill="1" applyBorder="1"/>
    <xf numFmtId="0" fontId="0" fillId="31" borderId="10" xfId="0" applyFill="1" applyBorder="1"/>
    <xf numFmtId="0" fontId="0" fillId="31" borderId="11" xfId="0" applyFill="1" applyBorder="1"/>
    <xf numFmtId="43" fontId="6" fillId="32" borderId="12" xfId="50" applyFont="1" applyFill="1" applyBorder="1" applyAlignment="1">
      <alignment horizontal="center" vertical="center" wrapText="1"/>
    </xf>
    <xf numFmtId="43" fontId="3" fillId="0" borderId="12" xfId="50" applyFont="1" applyBorder="1" applyAlignment="1">
      <alignment horizontal="center" vertical="center" wrapText="1"/>
    </xf>
    <xf numFmtId="43" fontId="3" fillId="0" borderId="12" xfId="50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43" fontId="4" fillId="33" borderId="1" xfId="5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 applyProtection="1">
      <alignment horizontal="center" vertical="center" wrapText="1"/>
      <protection locked="0"/>
    </xf>
    <xf numFmtId="43" fontId="37" fillId="0" borderId="1" xfId="50" applyFont="1" applyBorder="1" applyAlignment="1">
      <alignment horizontal="center" vertical="center" wrapText="1"/>
    </xf>
    <xf numFmtId="43" fontId="37" fillId="0" borderId="1" xfId="50" applyFont="1" applyFill="1" applyBorder="1" applyAlignment="1">
      <alignment horizontal="center" vertical="center" wrapText="1"/>
    </xf>
    <xf numFmtId="43" fontId="37" fillId="0" borderId="12" xfId="50" applyFont="1" applyBorder="1" applyAlignment="1">
      <alignment horizontal="center" vertical="center" wrapText="1"/>
    </xf>
    <xf numFmtId="0" fontId="37" fillId="0" borderId="1" xfId="3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43" fontId="38" fillId="0" borderId="1" xfId="5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43" fontId="39" fillId="0" borderId="1" xfId="50" applyFont="1" applyFill="1" applyBorder="1" applyAlignment="1">
      <alignment horizontal="center" vertical="center" wrapText="1"/>
    </xf>
    <xf numFmtId="43" fontId="39" fillId="0" borderId="1" xfId="50" applyFont="1" applyBorder="1" applyAlignment="1">
      <alignment horizontal="center" vertical="center" wrapText="1"/>
    </xf>
    <xf numFmtId="43" fontId="39" fillId="0" borderId="12" xfId="50" applyFont="1" applyBorder="1" applyAlignment="1">
      <alignment horizontal="center" vertical="center" wrapText="1"/>
    </xf>
    <xf numFmtId="43" fontId="40" fillId="0" borderId="1" xfId="50" applyFont="1" applyFill="1" applyBorder="1" applyAlignment="1">
      <alignment horizontal="center" vertical="center" wrapText="1"/>
    </xf>
    <xf numFmtId="0" fontId="39" fillId="0" borderId="1" xfId="3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32" borderId="2" xfId="0" applyFont="1" applyFill="1" applyBorder="1" applyAlignment="1">
      <alignment horizontal="center" vertical="center" wrapText="1"/>
    </xf>
    <xf numFmtId="0" fontId="42" fillId="32" borderId="1" xfId="0" applyFont="1" applyFill="1" applyBorder="1" applyAlignment="1">
      <alignment horizontal="center" vertical="center" wrapText="1"/>
    </xf>
    <xf numFmtId="0" fontId="42" fillId="32" borderId="1" xfId="0" applyFont="1" applyFill="1" applyBorder="1" applyAlignment="1">
      <alignment horizontal="left" vertical="center" wrapText="1"/>
    </xf>
    <xf numFmtId="43" fontId="42" fillId="32" borderId="1" xfId="50" applyFont="1" applyFill="1" applyBorder="1" applyAlignment="1">
      <alignment horizontal="center" vertical="center" wrapText="1"/>
    </xf>
    <xf numFmtId="43" fontId="42" fillId="32" borderId="12" xfId="5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 wrapText="1"/>
    </xf>
    <xf numFmtId="43" fontId="39" fillId="0" borderId="12" xfId="5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0" xfId="50" applyFont="1" applyBorder="1" applyAlignment="1">
      <alignment horizontal="center" vertical="center" wrapText="1"/>
    </xf>
    <xf numFmtId="43" fontId="2" fillId="0" borderId="8" xfId="50" applyFont="1" applyBorder="1" applyAlignment="1">
      <alignment horizontal="center" vertical="center" wrapText="1"/>
    </xf>
    <xf numFmtId="43" fontId="2" fillId="0" borderId="12" xfId="50" applyFont="1" applyBorder="1" applyAlignment="1">
      <alignment horizontal="center" vertical="center" wrapText="1"/>
    </xf>
    <xf numFmtId="0" fontId="4" fillId="33" borderId="2" xfId="0" applyFont="1" applyFill="1" applyBorder="1" applyAlignment="1">
      <alignment horizontal="center" vertical="center" wrapText="1"/>
    </xf>
    <xf numFmtId="43" fontId="4" fillId="33" borderId="12" xfId="5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3" fontId="4" fillId="35" borderId="12" xfId="50" applyFont="1" applyFill="1" applyBorder="1" applyAlignment="1">
      <alignment horizontal="center" vertical="center" wrapText="1"/>
    </xf>
    <xf numFmtId="10" fontId="4" fillId="0" borderId="1" xfId="38" applyNumberFormat="1" applyFont="1" applyBorder="1" applyAlignment="1">
      <alignment horizontal="center" vertical="center" wrapText="1"/>
    </xf>
    <xf numFmtId="43" fontId="4" fillId="0" borderId="12" xfId="50" applyFont="1" applyBorder="1" applyAlignment="1">
      <alignment horizontal="center" vertical="center" wrapText="1"/>
    </xf>
    <xf numFmtId="43" fontId="4" fillId="35" borderId="16" xfId="50" applyFont="1" applyFill="1" applyBorder="1" applyAlignment="1">
      <alignment horizontal="center" vertical="center" wrapText="1"/>
    </xf>
    <xf numFmtId="43" fontId="39" fillId="0" borderId="1" xfId="50" applyFont="1" applyFill="1" applyBorder="1" applyAlignment="1">
      <alignment horizontal="right" vertical="center" wrapText="1"/>
    </xf>
    <xf numFmtId="43" fontId="42" fillId="32" borderId="1" xfId="50" applyFont="1" applyFill="1" applyBorder="1" applyAlignment="1">
      <alignment vertical="center" wrapText="1"/>
    </xf>
    <xf numFmtId="43" fontId="18" fillId="0" borderId="1" xfId="50" applyFont="1" applyBorder="1" applyAlignment="1">
      <alignment vertical="center"/>
    </xf>
    <xf numFmtId="0" fontId="41" fillId="3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32" borderId="3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43" fontId="4" fillId="32" borderId="17" xfId="50" applyFont="1" applyFill="1" applyBorder="1" applyAlignment="1">
      <alignment horizontal="center" vertical="center" wrapText="1"/>
    </xf>
    <xf numFmtId="43" fontId="4" fillId="32" borderId="18" xfId="5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vertical="center" wrapText="1"/>
    </xf>
    <xf numFmtId="1" fontId="11" fillId="0" borderId="19" xfId="35" applyNumberFormat="1" applyFont="1" applyBorder="1" applyAlignment="1">
      <alignment horizontal="center" vertical="center"/>
    </xf>
    <xf numFmtId="1" fontId="11" fillId="0" borderId="1" xfId="35" applyNumberFormat="1" applyFont="1" applyBorder="1" applyAlignment="1">
      <alignment horizontal="left" vertical="center" wrapText="1"/>
    </xf>
    <xf numFmtId="1" fontId="11" fillId="36" borderId="19" xfId="35" applyNumberFormat="1" applyFont="1" applyFill="1" applyBorder="1" applyAlignment="1">
      <alignment horizontal="center" vertical="center"/>
    </xf>
    <xf numFmtId="164" fontId="11" fillId="36" borderId="1" xfId="52" applyFont="1" applyFill="1" applyBorder="1" applyAlignment="1" applyProtection="1">
      <alignment horizontal="left" vertical="center" wrapText="1"/>
    </xf>
    <xf numFmtId="0" fontId="11" fillId="37" borderId="19" xfId="35" applyFont="1" applyFill="1" applyBorder="1"/>
    <xf numFmtId="0" fontId="11" fillId="37" borderId="1" xfId="35" applyFont="1" applyFill="1" applyBorder="1" applyAlignment="1">
      <alignment horizontal="right" wrapText="1"/>
    </xf>
    <xf numFmtId="0" fontId="11" fillId="37" borderId="19" xfId="35" applyFont="1" applyFill="1" applyBorder="1" applyAlignment="1">
      <alignment horizontal="right"/>
    </xf>
    <xf numFmtId="10" fontId="11" fillId="37" borderId="1" xfId="35" applyNumberFormat="1" applyFont="1" applyFill="1" applyBorder="1" applyAlignment="1">
      <alignment horizontal="right" wrapText="1"/>
    </xf>
    <xf numFmtId="0" fontId="11" fillId="37" borderId="20" xfId="35" applyFont="1" applyFill="1" applyBorder="1"/>
    <xf numFmtId="0" fontId="11" fillId="37" borderId="21" xfId="35" applyFont="1" applyFill="1" applyBorder="1" applyAlignment="1">
      <alignment horizontal="right" wrapText="1"/>
    </xf>
    <xf numFmtId="43" fontId="7" fillId="0" borderId="0" xfId="0" applyNumberFormat="1" applyFont="1" applyAlignment="1">
      <alignment vertical="center" wrapText="1"/>
    </xf>
    <xf numFmtId="0" fontId="4" fillId="33" borderId="19" xfId="0" applyFont="1" applyFill="1" applyBorder="1" applyAlignment="1" applyProtection="1">
      <alignment horizontal="center" vertical="center" wrapText="1"/>
      <protection locked="0"/>
    </xf>
    <xf numFmtId="0" fontId="4" fillId="33" borderId="22" xfId="0" applyFont="1" applyFill="1" applyBorder="1" applyAlignment="1" applyProtection="1">
      <alignment horizontal="center" vertical="center" wrapText="1"/>
      <protection locked="0"/>
    </xf>
    <xf numFmtId="43" fontId="11" fillId="0" borderId="22" xfId="50" applyFont="1" applyBorder="1" applyAlignment="1">
      <alignment horizontal="center" vertical="center"/>
    </xf>
    <xf numFmtId="164" fontId="11" fillId="36" borderId="22" xfId="52" applyFont="1" applyFill="1" applyBorder="1" applyAlignment="1" applyProtection="1">
      <alignment horizontal="center" vertical="center"/>
    </xf>
    <xf numFmtId="44" fontId="11" fillId="37" borderId="22" xfId="30" applyFont="1" applyFill="1" applyBorder="1" applyAlignment="1">
      <alignment vertical="center"/>
    </xf>
    <xf numFmtId="44" fontId="11" fillId="37" borderId="23" xfId="30" applyFont="1" applyFill="1" applyBorder="1" applyAlignment="1">
      <alignment vertical="center"/>
    </xf>
    <xf numFmtId="0" fontId="11" fillId="37" borderId="24" xfId="35" applyFont="1" applyFill="1" applyBorder="1" applyAlignment="1">
      <alignment horizontal="center" vertical="center"/>
    </xf>
    <xf numFmtId="0" fontId="11" fillId="37" borderId="25" xfId="35" applyFont="1" applyFill="1" applyBorder="1" applyAlignment="1">
      <alignment horizontal="center" vertical="center" wrapText="1"/>
    </xf>
    <xf numFmtId="0" fontId="11" fillId="37" borderId="26" xfId="35" applyFont="1" applyFill="1" applyBorder="1" applyAlignment="1">
      <alignment horizontal="center" vertical="center"/>
    </xf>
    <xf numFmtId="0" fontId="4" fillId="0" borderId="27" xfId="32" applyFont="1" applyBorder="1" applyAlignment="1">
      <alignment horizontal="right" vertical="center" wrapText="1"/>
    </xf>
    <xf numFmtId="0" fontId="14" fillId="31" borderId="28" xfId="32" applyFont="1" applyFill="1" applyBorder="1" applyAlignment="1" applyProtection="1">
      <alignment horizontal="centerContinuous" vertical="center" wrapText="1"/>
      <protection locked="0"/>
    </xf>
    <xf numFmtId="0" fontId="14" fillId="31" borderId="29" xfId="32" applyFont="1" applyFill="1" applyBorder="1" applyAlignment="1" applyProtection="1">
      <alignment horizontal="centerContinuous" vertical="center" wrapText="1"/>
      <protection locked="0"/>
    </xf>
    <xf numFmtId="0" fontId="14" fillId="31" borderId="30" xfId="32" applyFont="1" applyFill="1" applyBorder="1" applyAlignment="1" applyProtection="1">
      <alignment horizontal="centerContinuous" vertical="center" wrapText="1"/>
      <protection locked="0"/>
    </xf>
    <xf numFmtId="0" fontId="16" fillId="0" borderId="0" xfId="32" applyFont="1" applyAlignment="1" applyProtection="1">
      <alignment vertical="center" wrapText="1"/>
      <protection locked="0"/>
    </xf>
    <xf numFmtId="0" fontId="43" fillId="0" borderId="0" xfId="0" applyFont="1"/>
    <xf numFmtId="0" fontId="12" fillId="0" borderId="0" xfId="32" applyFont="1" applyAlignment="1">
      <alignment vertical="center" wrapText="1"/>
    </xf>
    <xf numFmtId="10" fontId="12" fillId="0" borderId="31" xfId="32" applyNumberFormat="1" applyFont="1" applyBorder="1" applyAlignment="1">
      <alignment vertical="center" wrapText="1"/>
    </xf>
    <xf numFmtId="164" fontId="44" fillId="0" borderId="1" xfId="33" applyNumberFormat="1" applyFont="1" applyBorder="1" applyAlignment="1">
      <alignment horizontal="center" vertical="center" wrapText="1"/>
    </xf>
    <xf numFmtId="164" fontId="44" fillId="0" borderId="32" xfId="33" applyNumberFormat="1" applyFont="1" applyBorder="1" applyAlignment="1">
      <alignment horizontal="center" vertical="center" wrapText="1"/>
    </xf>
    <xf numFmtId="44" fontId="45" fillId="0" borderId="1" xfId="30" applyFont="1" applyFill="1" applyBorder="1" applyAlignment="1">
      <alignment horizontal="center" vertical="center" wrapText="1"/>
    </xf>
    <xf numFmtId="44" fontId="45" fillId="0" borderId="32" xfId="30" applyFont="1" applyFill="1" applyBorder="1" applyAlignment="1">
      <alignment horizontal="center" vertical="center" wrapText="1"/>
    </xf>
    <xf numFmtId="10" fontId="12" fillId="31" borderId="1" xfId="40" applyNumberFormat="1" applyFont="1" applyFill="1" applyBorder="1" applyAlignment="1">
      <alignment horizontal="center" vertical="center" wrapText="1"/>
    </xf>
    <xf numFmtId="10" fontId="12" fillId="31" borderId="32" xfId="40" applyNumberFormat="1" applyFont="1" applyFill="1" applyBorder="1" applyAlignment="1">
      <alignment horizontal="center" vertical="center" wrapText="1"/>
    </xf>
    <xf numFmtId="10" fontId="12" fillId="31" borderId="1" xfId="38" applyNumberFormat="1" applyFont="1" applyFill="1" applyBorder="1" applyAlignment="1">
      <alignment horizontal="center" vertical="center" wrapText="1"/>
    </xf>
    <xf numFmtId="10" fontId="12" fillId="31" borderId="32" xfId="38" applyNumberFormat="1" applyFont="1" applyFill="1" applyBorder="1" applyAlignment="1">
      <alignment horizontal="center" vertical="center" wrapText="1"/>
    </xf>
    <xf numFmtId="44" fontId="45" fillId="0" borderId="33" xfId="30" applyFont="1" applyFill="1" applyBorder="1" applyAlignment="1">
      <alignment horizontal="center" vertical="center" wrapText="1"/>
    </xf>
    <xf numFmtId="44" fontId="45" fillId="0" borderId="34" xfId="30" applyFont="1" applyFill="1" applyBorder="1" applyAlignment="1">
      <alignment horizontal="center" vertical="center" wrapText="1"/>
    </xf>
    <xf numFmtId="10" fontId="12" fillId="31" borderId="35" xfId="40" applyNumberFormat="1" applyFont="1" applyFill="1" applyBorder="1" applyAlignment="1">
      <alignment horizontal="center" vertical="center" wrapText="1"/>
    </xf>
    <xf numFmtId="10" fontId="12" fillId="31" borderId="36" xfId="40" applyNumberFormat="1" applyFont="1" applyFill="1" applyBorder="1" applyAlignment="1">
      <alignment horizontal="center" vertical="center" wrapText="1"/>
    </xf>
    <xf numFmtId="164" fontId="44" fillId="0" borderId="15" xfId="33" applyNumberFormat="1" applyFont="1" applyBorder="1" applyAlignment="1">
      <alignment horizontal="center" vertical="center" wrapText="1"/>
    </xf>
    <xf numFmtId="44" fontId="45" fillId="0" borderId="15" xfId="30" applyFont="1" applyFill="1" applyBorder="1" applyAlignment="1">
      <alignment horizontal="center" vertical="center" wrapText="1"/>
    </xf>
    <xf numFmtId="10" fontId="12" fillId="31" borderId="15" xfId="40" applyNumberFormat="1" applyFont="1" applyFill="1" applyBorder="1" applyAlignment="1">
      <alignment horizontal="center" vertical="center" wrapText="1"/>
    </xf>
    <xf numFmtId="10" fontId="12" fillId="31" borderId="15" xfId="38" applyNumberFormat="1" applyFont="1" applyFill="1" applyBorder="1" applyAlignment="1">
      <alignment horizontal="center" vertical="center" wrapText="1"/>
    </xf>
    <xf numFmtId="44" fontId="45" fillId="0" borderId="37" xfId="30" applyFont="1" applyFill="1" applyBorder="1" applyAlignment="1">
      <alignment horizontal="center" vertical="center" wrapText="1"/>
    </xf>
    <xf numFmtId="10" fontId="12" fillId="0" borderId="13" xfId="32" applyNumberFormat="1" applyFont="1" applyBorder="1" applyAlignment="1">
      <alignment vertical="center" wrapText="1"/>
    </xf>
    <xf numFmtId="10" fontId="12" fillId="31" borderId="38" xfId="40" applyNumberFormat="1" applyFont="1" applyFill="1" applyBorder="1" applyAlignment="1">
      <alignment horizontal="center" vertical="center" wrapText="1"/>
    </xf>
    <xf numFmtId="164" fontId="15" fillId="34" borderId="39" xfId="33" applyNumberFormat="1" applyFont="1" applyFill="1" applyBorder="1" applyAlignment="1">
      <alignment vertical="center" wrapText="1"/>
    </xf>
    <xf numFmtId="164" fontId="15" fillId="34" borderId="40" xfId="33" applyNumberFormat="1" applyFont="1" applyFill="1" applyBorder="1" applyAlignment="1">
      <alignment vertical="center" wrapText="1"/>
    </xf>
    <xf numFmtId="164" fontId="15" fillId="34" borderId="17" xfId="33" applyNumberFormat="1" applyFont="1" applyFill="1" applyBorder="1" applyAlignment="1">
      <alignment vertical="center" wrapText="1"/>
    </xf>
    <xf numFmtId="164" fontId="15" fillId="34" borderId="41" xfId="33" applyNumberFormat="1" applyFont="1" applyFill="1" applyBorder="1" applyAlignment="1">
      <alignment vertical="center" wrapText="1"/>
    </xf>
    <xf numFmtId="164" fontId="15" fillId="34" borderId="42" xfId="33" applyNumberFormat="1" applyFont="1" applyFill="1" applyBorder="1" applyAlignment="1">
      <alignment vertical="center" wrapText="1"/>
    </xf>
    <xf numFmtId="164" fontId="15" fillId="36" borderId="43" xfId="33" applyNumberFormat="1" applyFont="1" applyFill="1" applyBorder="1" applyAlignment="1">
      <alignment vertical="center" wrapText="1"/>
    </xf>
    <xf numFmtId="164" fontId="15" fillId="36" borderId="21" xfId="33" applyNumberFormat="1" applyFont="1" applyFill="1" applyBorder="1" applyAlignment="1">
      <alignment vertical="center" wrapText="1"/>
    </xf>
    <xf numFmtId="164" fontId="15" fillId="36" borderId="44" xfId="33" applyNumberFormat="1" applyFont="1" applyFill="1" applyBorder="1" applyAlignment="1">
      <alignment vertical="center" wrapText="1"/>
    </xf>
    <xf numFmtId="43" fontId="15" fillId="36" borderId="45" xfId="53" applyFont="1" applyFill="1" applyBorder="1" applyAlignment="1">
      <alignment horizontal="center" vertical="center" wrapText="1"/>
    </xf>
    <xf numFmtId="0" fontId="15" fillId="38" borderId="46" xfId="52" applyNumberFormat="1" applyFont="1" applyFill="1" applyBorder="1" applyAlignment="1">
      <alignment horizontal="center" vertical="center" wrapText="1"/>
    </xf>
    <xf numFmtId="0" fontId="15" fillId="38" borderId="47" xfId="33" applyFont="1" applyFill="1" applyBorder="1" applyAlignment="1">
      <alignment horizontal="center" vertical="center" wrapText="1"/>
    </xf>
    <xf numFmtId="0" fontId="15" fillId="38" borderId="48" xfId="33" applyFont="1" applyFill="1" applyBorder="1" applyAlignment="1">
      <alignment horizontal="center" vertical="center" wrapText="1"/>
    </xf>
    <xf numFmtId="0" fontId="15" fillId="38" borderId="49" xfId="52" applyNumberFormat="1" applyFont="1" applyFill="1" applyBorder="1" applyAlignment="1">
      <alignment vertical="center" wrapText="1"/>
    </xf>
    <xf numFmtId="0" fontId="15" fillId="38" borderId="50" xfId="33" applyFont="1" applyFill="1" applyBorder="1" applyAlignment="1">
      <alignment horizontal="center" vertical="center" wrapText="1"/>
    </xf>
    <xf numFmtId="0" fontId="15" fillId="38" borderId="51" xfId="33" applyFont="1" applyFill="1" applyBorder="1" applyAlignment="1">
      <alignment horizontal="center" vertical="center" wrapText="1"/>
    </xf>
    <xf numFmtId="10" fontId="15" fillId="38" borderId="52" xfId="39" applyNumberFormat="1" applyFont="1" applyFill="1" applyBorder="1" applyAlignment="1">
      <alignment vertical="center" wrapText="1"/>
    </xf>
    <xf numFmtId="10" fontId="15" fillId="38" borderId="53" xfId="39" applyNumberFormat="1" applyFont="1" applyFill="1" applyBorder="1" applyAlignment="1">
      <alignment vertical="center" wrapText="1"/>
    </xf>
    <xf numFmtId="1" fontId="15" fillId="38" borderId="54" xfId="33" applyNumberFormat="1" applyFont="1" applyFill="1" applyBorder="1" applyAlignment="1">
      <alignment horizontal="center" vertical="center" wrapText="1"/>
    </xf>
    <xf numFmtId="0" fontId="15" fillId="39" borderId="35" xfId="33" applyFont="1" applyFill="1" applyBorder="1" applyAlignment="1">
      <alignment horizontal="left" vertical="center" wrapText="1"/>
    </xf>
    <xf numFmtId="44" fontId="15" fillId="39" borderId="55" xfId="30" applyFont="1" applyFill="1" applyBorder="1" applyAlignment="1">
      <alignment horizontal="center" vertical="center" wrapText="1"/>
    </xf>
    <xf numFmtId="43" fontId="43" fillId="0" borderId="0" xfId="0" applyNumberFormat="1" applyFont="1"/>
    <xf numFmtId="0" fontId="3" fillId="0" borderId="5" xfId="0" applyFont="1" applyBorder="1" applyAlignment="1">
      <alignment horizontal="left" vertical="center" wrapText="1"/>
    </xf>
    <xf numFmtId="0" fontId="4" fillId="35" borderId="2" xfId="0" applyFont="1" applyFill="1" applyBorder="1" applyAlignment="1">
      <alignment horizontal="right" vertical="center" wrapText="1"/>
    </xf>
    <xf numFmtId="0" fontId="4" fillId="35" borderId="1" xfId="0" applyFont="1" applyFill="1" applyBorder="1" applyAlignment="1">
      <alignment horizontal="right" vertical="center" wrapText="1"/>
    </xf>
    <xf numFmtId="0" fontId="4" fillId="35" borderId="56" xfId="0" applyFont="1" applyFill="1" applyBorder="1" applyAlignment="1">
      <alignment horizontal="right" vertical="center" wrapText="1"/>
    </xf>
    <xf numFmtId="0" fontId="4" fillId="35" borderId="33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36" borderId="54" xfId="35" applyFont="1" applyFill="1" applyBorder="1" applyAlignment="1">
      <alignment horizontal="center" vertical="center"/>
    </xf>
    <xf numFmtId="0" fontId="4" fillId="36" borderId="58" xfId="35" applyFont="1" applyFill="1" applyBorder="1" applyAlignment="1">
      <alignment horizontal="center" vertical="center"/>
    </xf>
    <xf numFmtId="0" fontId="4" fillId="36" borderId="59" xfId="35" applyFont="1" applyFill="1" applyBorder="1" applyAlignment="1">
      <alignment horizontal="center" vertical="center"/>
    </xf>
    <xf numFmtId="0" fontId="4" fillId="0" borderId="31" xfId="32" applyFont="1" applyBorder="1" applyAlignment="1">
      <alignment horizontal="left" vertical="center" wrapText="1"/>
    </xf>
    <xf numFmtId="0" fontId="4" fillId="0" borderId="57" xfId="32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10" fontId="4" fillId="0" borderId="31" xfId="32" applyNumberFormat="1" applyFont="1" applyBorder="1" applyAlignment="1">
      <alignment horizontal="left" vertical="center" wrapText="1"/>
    </xf>
    <xf numFmtId="0" fontId="12" fillId="0" borderId="31" xfId="32" applyFont="1" applyBorder="1" applyAlignment="1">
      <alignment horizontal="left" vertical="center" wrapText="1"/>
    </xf>
    <xf numFmtId="0" fontId="15" fillId="38" borderId="60" xfId="33" applyFont="1" applyFill="1" applyBorder="1" applyAlignment="1">
      <alignment horizontal="center" vertical="center" wrapText="1"/>
    </xf>
    <xf numFmtId="0" fontId="15" fillId="38" borderId="61" xfId="33" applyFont="1" applyFill="1" applyBorder="1" applyAlignment="1">
      <alignment horizontal="center" vertical="center" wrapText="1"/>
    </xf>
    <xf numFmtId="0" fontId="15" fillId="38" borderId="47" xfId="33" applyFont="1" applyFill="1" applyBorder="1" applyAlignment="1">
      <alignment horizontal="center" vertical="center" wrapText="1"/>
    </xf>
    <xf numFmtId="0" fontId="15" fillId="38" borderId="50" xfId="33" applyFont="1" applyFill="1" applyBorder="1" applyAlignment="1">
      <alignment horizontal="center" vertical="center" wrapText="1"/>
    </xf>
    <xf numFmtId="164" fontId="15" fillId="38" borderId="62" xfId="52" applyFont="1" applyFill="1" applyBorder="1" applyAlignment="1">
      <alignment horizontal="center" vertical="center" wrapText="1"/>
    </xf>
    <xf numFmtId="164" fontId="15" fillId="38" borderId="63" xfId="52" applyFont="1" applyFill="1" applyBorder="1" applyAlignment="1">
      <alignment horizontal="center" vertical="center" wrapText="1"/>
    </xf>
    <xf numFmtId="0" fontId="15" fillId="38" borderId="64" xfId="33" applyFont="1" applyFill="1" applyBorder="1" applyAlignment="1">
      <alignment horizontal="center" vertical="center" wrapText="1"/>
    </xf>
    <xf numFmtId="0" fontId="15" fillId="38" borderId="65" xfId="33" applyFont="1" applyFill="1" applyBorder="1" applyAlignment="1">
      <alignment horizontal="center" vertical="center" wrapText="1"/>
    </xf>
    <xf numFmtId="1" fontId="15" fillId="38" borderId="66" xfId="33" applyNumberFormat="1" applyFont="1" applyFill="1" applyBorder="1" applyAlignment="1">
      <alignment horizontal="center" vertical="center" wrapText="1"/>
    </xf>
    <xf numFmtId="0" fontId="15" fillId="38" borderId="19" xfId="33" applyFont="1" applyFill="1" applyBorder="1" applyAlignment="1">
      <alignment horizontal="center" vertical="center" wrapText="1"/>
    </xf>
    <xf numFmtId="1" fontId="15" fillId="39" borderId="67" xfId="33" applyNumberFormat="1" applyFont="1" applyFill="1" applyBorder="1" applyAlignment="1">
      <alignment horizontal="left" vertical="center" wrapText="1"/>
    </xf>
    <xf numFmtId="1" fontId="15" fillId="39" borderId="68" xfId="33" applyNumberFormat="1" applyFont="1" applyFill="1" applyBorder="1" applyAlignment="1">
      <alignment horizontal="left" vertical="center" wrapText="1"/>
    </xf>
    <xf numFmtId="1" fontId="15" fillId="39" borderId="35" xfId="33" applyNumberFormat="1" applyFont="1" applyFill="1" applyBorder="1" applyAlignment="1">
      <alignment horizontal="left" vertical="center" wrapText="1"/>
    </xf>
    <xf numFmtId="44" fontId="15" fillId="39" borderId="69" xfId="30" applyFont="1" applyFill="1" applyBorder="1" applyAlignment="1">
      <alignment horizontal="center" vertical="center" wrapText="1"/>
    </xf>
    <xf numFmtId="44" fontId="15" fillId="39" borderId="70" xfId="30" applyFont="1" applyFill="1" applyBorder="1" applyAlignment="1">
      <alignment horizontal="center" vertical="center" wrapText="1"/>
    </xf>
    <xf numFmtId="44" fontId="15" fillId="39" borderId="55" xfId="30" applyFont="1" applyFill="1" applyBorder="1" applyAlignment="1">
      <alignment horizontal="center" vertical="center" wrapText="1"/>
    </xf>
    <xf numFmtId="164" fontId="15" fillId="37" borderId="42" xfId="33" applyNumberFormat="1" applyFont="1" applyFill="1" applyBorder="1" applyAlignment="1">
      <alignment vertical="center" wrapText="1"/>
    </xf>
    <xf numFmtId="164" fontId="15" fillId="37" borderId="52" xfId="33" applyNumberFormat="1" applyFont="1" applyFill="1" applyBorder="1" applyAlignment="1">
      <alignment vertical="center" wrapText="1"/>
    </xf>
    <xf numFmtId="1" fontId="15" fillId="38" borderId="54" xfId="33" applyNumberFormat="1" applyFont="1" applyFill="1" applyBorder="1" applyAlignment="1">
      <alignment horizontal="center" vertical="center" wrapText="1"/>
    </xf>
    <xf numFmtId="1" fontId="15" fillId="38" borderId="71" xfId="33" applyNumberFormat="1" applyFont="1" applyFill="1" applyBorder="1" applyAlignment="1">
      <alignment horizontal="center" vertical="center" wrapText="1"/>
    </xf>
    <xf numFmtId="1" fontId="15" fillId="38" borderId="72" xfId="33" applyNumberFormat="1" applyFont="1" applyFill="1" applyBorder="1" applyAlignment="1">
      <alignment horizontal="center" vertical="center" wrapText="1"/>
    </xf>
    <xf numFmtId="1" fontId="15" fillId="39" borderId="1" xfId="33" applyNumberFormat="1" applyFont="1" applyFill="1" applyBorder="1" applyAlignment="1">
      <alignment horizontal="left" vertical="center" wrapText="1"/>
    </xf>
    <xf numFmtId="0" fontId="15" fillId="39" borderId="1" xfId="33" applyFont="1" applyFill="1" applyBorder="1" applyAlignment="1">
      <alignment horizontal="left" vertical="center" wrapText="1"/>
    </xf>
    <xf numFmtId="44" fontId="15" fillId="39" borderId="59" xfId="30" applyFont="1" applyFill="1" applyBorder="1" applyAlignment="1">
      <alignment horizontal="center" vertical="center" wrapText="1"/>
    </xf>
    <xf numFmtId="44" fontId="15" fillId="39" borderId="22" xfId="30" applyFont="1" applyFill="1" applyBorder="1" applyAlignment="1">
      <alignment horizontal="center" vertical="center" wrapText="1"/>
    </xf>
    <xf numFmtId="1" fontId="15" fillId="0" borderId="1" xfId="33" applyNumberFormat="1" applyFont="1" applyBorder="1" applyAlignment="1">
      <alignment horizontal="left" vertical="center" wrapText="1"/>
    </xf>
    <xf numFmtId="0" fontId="15" fillId="0" borderId="1" xfId="33" applyFont="1" applyBorder="1" applyAlignment="1">
      <alignment horizontal="left" vertical="center" wrapText="1"/>
    </xf>
    <xf numFmtId="0" fontId="15" fillId="34" borderId="66" xfId="33" applyFont="1" applyFill="1" applyBorder="1" applyAlignment="1">
      <alignment horizontal="right" vertical="center" wrapText="1"/>
    </xf>
    <xf numFmtId="0" fontId="15" fillId="34" borderId="17" xfId="33" applyFont="1" applyFill="1" applyBorder="1" applyAlignment="1">
      <alignment horizontal="right" vertical="center" wrapText="1"/>
    </xf>
    <xf numFmtId="0" fontId="15" fillId="36" borderId="73" xfId="33" applyFont="1" applyFill="1" applyBorder="1" applyAlignment="1">
      <alignment horizontal="right" vertical="center" wrapText="1"/>
    </xf>
    <xf numFmtId="0" fontId="15" fillId="36" borderId="74" xfId="33" applyFont="1" applyFill="1" applyBorder="1" applyAlignment="1">
      <alignment horizontal="right" vertical="center" wrapText="1"/>
    </xf>
    <xf numFmtId="0" fontId="15" fillId="36" borderId="75" xfId="33" applyFont="1" applyFill="1" applyBorder="1" applyAlignment="1">
      <alignment horizontal="right" vertical="center" wrapText="1"/>
    </xf>
    <xf numFmtId="0" fontId="12" fillId="0" borderId="14" xfId="32" applyFont="1" applyBorder="1" applyAlignment="1">
      <alignment horizontal="left" vertical="center" wrapText="1"/>
    </xf>
    <xf numFmtId="0" fontId="46" fillId="31" borderId="7" xfId="0" applyFont="1" applyFill="1" applyBorder="1" applyAlignment="1">
      <alignment horizontal="center" wrapText="1"/>
    </xf>
    <xf numFmtId="0" fontId="46" fillId="31" borderId="0" xfId="0" applyFont="1" applyFill="1" applyAlignment="1">
      <alignment horizontal="center" wrapText="1"/>
    </xf>
    <xf numFmtId="0" fontId="46" fillId="31" borderId="8" xfId="0" applyFont="1" applyFill="1" applyBorder="1" applyAlignment="1">
      <alignment horizontal="center" wrapText="1"/>
    </xf>
    <xf numFmtId="0" fontId="46" fillId="31" borderId="9" xfId="0" applyFont="1" applyFill="1" applyBorder="1" applyAlignment="1">
      <alignment horizontal="center" wrapText="1"/>
    </xf>
    <xf numFmtId="0" fontId="46" fillId="31" borderId="10" xfId="0" applyFont="1" applyFill="1" applyBorder="1" applyAlignment="1">
      <alignment horizontal="center" wrapText="1"/>
    </xf>
    <xf numFmtId="0" fontId="46" fillId="31" borderId="11" xfId="0" applyFont="1" applyFill="1" applyBorder="1" applyAlignment="1">
      <alignment horizontal="center" wrapText="1"/>
    </xf>
    <xf numFmtId="0" fontId="47" fillId="31" borderId="4" xfId="0" applyFont="1" applyFill="1" applyBorder="1" applyAlignment="1">
      <alignment horizontal="center" vertical="center" wrapText="1"/>
    </xf>
    <xf numFmtId="0" fontId="47" fillId="31" borderId="5" xfId="0" applyFont="1" applyFill="1" applyBorder="1" applyAlignment="1">
      <alignment horizontal="center" vertical="center" wrapText="1"/>
    </xf>
    <xf numFmtId="0" fontId="47" fillId="31" borderId="6" xfId="0" applyFont="1" applyFill="1" applyBorder="1" applyAlignment="1">
      <alignment horizontal="center" vertical="center" wrapText="1"/>
    </xf>
    <xf numFmtId="0" fontId="47" fillId="31" borderId="7" xfId="0" applyFont="1" applyFill="1" applyBorder="1" applyAlignment="1">
      <alignment horizontal="center" vertical="center" wrapText="1"/>
    </xf>
    <xf numFmtId="0" fontId="47" fillId="31" borderId="0" xfId="0" applyFont="1" applyFill="1" applyAlignment="1">
      <alignment horizontal="center" vertical="center" wrapText="1"/>
    </xf>
    <xf numFmtId="0" fontId="47" fillId="31" borderId="8" xfId="0" applyFont="1" applyFill="1" applyBorder="1" applyAlignment="1">
      <alignment horizontal="center" vertical="center" wrapText="1"/>
    </xf>
    <xf numFmtId="0" fontId="47" fillId="31" borderId="9" xfId="0" applyFont="1" applyFill="1" applyBorder="1" applyAlignment="1">
      <alignment horizontal="center" vertical="center" wrapText="1"/>
    </xf>
    <xf numFmtId="0" fontId="47" fillId="31" borderId="10" xfId="0" applyFont="1" applyFill="1" applyBorder="1" applyAlignment="1">
      <alignment horizontal="center" vertical="center" wrapText="1"/>
    </xf>
    <xf numFmtId="0" fontId="47" fillId="31" borderId="11" xfId="0" applyFont="1" applyFill="1" applyBorder="1" applyAlignment="1">
      <alignment horizontal="center" vertical="center" wrapText="1"/>
    </xf>
    <xf numFmtId="0" fontId="33" fillId="31" borderId="51" xfId="0" applyFont="1" applyFill="1" applyBorder="1" applyAlignment="1">
      <alignment horizontal="center"/>
    </xf>
    <xf numFmtId="0" fontId="33" fillId="31" borderId="76" xfId="0" applyFont="1" applyFill="1" applyBorder="1" applyAlignment="1">
      <alignment horizontal="center"/>
    </xf>
    <xf numFmtId="0" fontId="33" fillId="31" borderId="49" xfId="0" applyFont="1" applyFill="1" applyBorder="1" applyAlignment="1">
      <alignment horizontal="center"/>
    </xf>
    <xf numFmtId="0" fontId="34" fillId="31" borderId="77" xfId="0" applyFont="1" applyFill="1" applyBorder="1" applyAlignment="1">
      <alignment horizontal="left" wrapText="1"/>
    </xf>
    <xf numFmtId="0" fontId="34" fillId="31" borderId="76" xfId="0" applyFont="1" applyFill="1" applyBorder="1" applyAlignment="1">
      <alignment horizontal="left" wrapText="1"/>
    </xf>
    <xf numFmtId="0" fontId="34" fillId="31" borderId="49" xfId="0" applyFont="1" applyFill="1" applyBorder="1" applyAlignment="1">
      <alignment horizontal="left" wrapText="1"/>
    </xf>
    <xf numFmtId="0" fontId="48" fillId="31" borderId="0" xfId="0" applyFont="1" applyFill="1" applyAlignment="1">
      <alignment horizontal="center" wrapText="1"/>
    </xf>
    <xf numFmtId="0" fontId="48" fillId="31" borderId="8" xfId="0" applyFont="1" applyFill="1" applyBorder="1" applyAlignment="1">
      <alignment horizontal="center" wrapText="1"/>
    </xf>
    <xf numFmtId="0" fontId="48" fillId="31" borderId="9" xfId="0" applyFont="1" applyFill="1" applyBorder="1" applyAlignment="1">
      <alignment horizontal="center" wrapText="1"/>
    </xf>
    <xf numFmtId="0" fontId="48" fillId="31" borderId="10" xfId="0" applyFont="1" applyFill="1" applyBorder="1" applyAlignment="1">
      <alignment horizontal="center" wrapText="1"/>
    </xf>
    <xf numFmtId="0" fontId="48" fillId="31" borderId="11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49" fillId="0" borderId="0" xfId="0" applyFont="1"/>
    <xf numFmtId="0" fontId="12" fillId="0" borderId="27" xfId="32" applyFont="1" applyBorder="1" applyAlignment="1">
      <alignment horizontal="center" vertical="center" wrapText="1"/>
    </xf>
    <xf numFmtId="0" fontId="12" fillId="0" borderId="31" xfId="32" applyFont="1" applyBorder="1" applyAlignment="1">
      <alignment horizontal="center" vertical="center" wrapText="1"/>
    </xf>
    <xf numFmtId="0" fontId="12" fillId="0" borderId="57" xfId="32" applyFont="1" applyBorder="1" applyAlignment="1">
      <alignment horizontal="center" vertical="center" wrapText="1"/>
    </xf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 2" xfId="30" xr:uid="{4BA07FF1-968C-49F6-B37F-3171FF4101E5}"/>
    <cellStyle name="Normal" xfId="0" builtinId="0"/>
    <cellStyle name="Normal 2" xfId="31" xr:uid="{D47BE53B-B39E-4315-84A9-AD32B66852A0}"/>
    <cellStyle name="Normal 3" xfId="32" xr:uid="{47C5A7FD-5915-4CFA-BD74-C2C0A64CA42B}"/>
    <cellStyle name="Normal 3 2 2" xfId="33" xr:uid="{346DFEEF-A2D3-444A-A989-BF3EA73F970F}"/>
    <cellStyle name="Normal 4" xfId="34" xr:uid="{C7083ED6-F618-4045-B91E-C3525075AEA6}"/>
    <cellStyle name="Normal 5 2" xfId="35" xr:uid="{4B742C80-0658-47C5-B704-B4FB53C3F032}"/>
    <cellStyle name="Normal 6" xfId="36" xr:uid="{CECC580E-5BA1-4E80-9EC2-ED5FE36D6491}"/>
    <cellStyle name="Nota" xfId="37" builtinId="10" customBuiltin="1"/>
    <cellStyle name="Porcentagem" xfId="38" builtinId="5"/>
    <cellStyle name="Porcentagem 2 2" xfId="39" xr:uid="{8ABD5F1A-34C6-4A91-8956-12FC3861EBFC}"/>
    <cellStyle name="Porcentagem 3" xfId="40" xr:uid="{D4566B52-B726-45E6-979C-2C34678021BF}"/>
    <cellStyle name="Saída" xfId="41" builtinId="21" customBuiltin="1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50" builtinId="3"/>
    <cellStyle name="Vírgula 2" xfId="51" xr:uid="{51C9EE12-78E2-4676-83C4-9825E2F03A80}"/>
    <cellStyle name="Vírgula 2 2 2" xfId="52" xr:uid="{1782C5F5-7E21-4E57-9EE5-5AF9D57CB4AF}"/>
    <cellStyle name="Vírgula 2 3" xfId="53" xr:uid="{F782AFD7-4473-4DEF-A9AB-73F3CC120B3C}"/>
  </cellStyles>
  <dxfs count="30"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10</xdr:row>
      <xdr:rowOff>91440</xdr:rowOff>
    </xdr:to>
    <xdr:sp macro="" textlink="">
      <xdr:nvSpPr>
        <xdr:cNvPr id="104628" name="AutoShape 2">
          <a:extLst>
            <a:ext uri="{FF2B5EF4-FFF2-40B4-BE49-F238E27FC236}">
              <a16:creationId xmlns:a16="http://schemas.microsoft.com/office/drawing/2014/main" id="{9D29888F-24F5-1F29-0EB6-0C29890623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68780"/>
          <a:ext cx="2438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22860</xdr:rowOff>
    </xdr:from>
    <xdr:to>
      <xdr:col>6</xdr:col>
      <xdr:colOff>0</xdr:colOff>
      <xdr:row>35</xdr:row>
      <xdr:rowOff>91440</xdr:rowOff>
    </xdr:to>
    <xdr:grpSp>
      <xdr:nvGrpSpPr>
        <xdr:cNvPr id="104629" name="Grupo 1">
          <a:extLst>
            <a:ext uri="{FF2B5EF4-FFF2-40B4-BE49-F238E27FC236}">
              <a16:creationId xmlns:a16="http://schemas.microsoft.com/office/drawing/2014/main" id="{37C68EC9-8071-CAF9-7294-81E75C4B2B48}"/>
            </a:ext>
          </a:extLst>
        </xdr:cNvPr>
        <xdr:cNvGrpSpPr>
          <a:grpSpLocks/>
        </xdr:cNvGrpSpPr>
      </xdr:nvGrpSpPr>
      <xdr:grpSpPr bwMode="auto">
        <a:xfrm>
          <a:off x="0" y="4251960"/>
          <a:ext cx="3657600" cy="2545080"/>
          <a:chOff x="0" y="4257675"/>
          <a:chExt cx="3657600" cy="2562225"/>
        </a:xfrm>
      </xdr:grpSpPr>
      <xdr:pic>
        <xdr:nvPicPr>
          <xdr:cNvPr id="104645" name="Imagem 13">
            <a:extLst>
              <a:ext uri="{FF2B5EF4-FFF2-40B4-BE49-F238E27FC236}">
                <a16:creationId xmlns:a16="http://schemas.microsoft.com/office/drawing/2014/main" id="{621CE9B3-620F-4112-6188-1FC57AD34E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257675"/>
            <a:ext cx="3657600" cy="25622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C9687644-3C7D-66F0-259D-A020F097F9A6}"/>
              </a:ext>
            </a:extLst>
          </xdr:cNvPr>
          <xdr:cNvSpPr txBox="1"/>
        </xdr:nvSpPr>
        <xdr:spPr>
          <a:xfrm>
            <a:off x="2392680" y="6388871"/>
            <a:ext cx="929640" cy="263406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>
                <a:solidFill>
                  <a:srgbClr val="FFFF00"/>
                </a:solidFill>
              </a:rPr>
              <a:t>22/07/2020</a:t>
            </a:r>
          </a:p>
        </xdr:txBody>
      </xdr:sp>
    </xdr:grpSp>
    <xdr:clientData/>
  </xdr:twoCellAnchor>
  <xdr:twoCellAnchor>
    <xdr:from>
      <xdr:col>6</xdr:col>
      <xdr:colOff>15240</xdr:colOff>
      <xdr:row>7</xdr:row>
      <xdr:rowOff>22860</xdr:rowOff>
    </xdr:from>
    <xdr:to>
      <xdr:col>12</xdr:col>
      <xdr:colOff>0</xdr:colOff>
      <xdr:row>20</xdr:row>
      <xdr:rowOff>38100</xdr:rowOff>
    </xdr:to>
    <xdr:grpSp>
      <xdr:nvGrpSpPr>
        <xdr:cNvPr id="104630" name="Grupo 2">
          <a:extLst>
            <a:ext uri="{FF2B5EF4-FFF2-40B4-BE49-F238E27FC236}">
              <a16:creationId xmlns:a16="http://schemas.microsoft.com/office/drawing/2014/main" id="{3F14A1AA-C3CF-22EC-5E06-05D9092B7589}"/>
            </a:ext>
          </a:extLst>
        </xdr:cNvPr>
        <xdr:cNvGrpSpPr>
          <a:grpSpLocks/>
        </xdr:cNvGrpSpPr>
      </xdr:nvGrpSpPr>
      <xdr:grpSpPr bwMode="auto">
        <a:xfrm>
          <a:off x="3672840" y="1384935"/>
          <a:ext cx="3642360" cy="2491740"/>
          <a:chOff x="3676650" y="1390650"/>
          <a:chExt cx="3638550" cy="2495549"/>
        </a:xfrm>
      </xdr:grpSpPr>
      <xdr:pic>
        <xdr:nvPicPr>
          <xdr:cNvPr id="104643" name="Imagem 16">
            <a:extLst>
              <a:ext uri="{FF2B5EF4-FFF2-40B4-BE49-F238E27FC236}">
                <a16:creationId xmlns:a16="http://schemas.microsoft.com/office/drawing/2014/main" id="{D0A085EB-9F16-DF24-EACE-78F031DD14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6650" y="1390650"/>
            <a:ext cx="3638550" cy="24955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7D67EAA7-8BBE-D024-8CF8-B456918A6647}"/>
              </a:ext>
            </a:extLst>
          </xdr:cNvPr>
          <xdr:cNvSpPr txBox="1"/>
        </xdr:nvSpPr>
        <xdr:spPr>
          <a:xfrm>
            <a:off x="6059215" y="3457028"/>
            <a:ext cx="928668" cy="254323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>
                <a:solidFill>
                  <a:srgbClr val="FFFF00"/>
                </a:solidFill>
              </a:rPr>
              <a:t>22/07/2020</a:t>
            </a:r>
          </a:p>
        </xdr:txBody>
      </xdr:sp>
    </xdr:grpSp>
    <xdr:clientData/>
  </xdr:twoCellAnchor>
  <xdr:twoCellAnchor>
    <xdr:from>
      <xdr:col>0</xdr:col>
      <xdr:colOff>0</xdr:colOff>
      <xdr:row>7</xdr:row>
      <xdr:rowOff>30480</xdr:rowOff>
    </xdr:from>
    <xdr:to>
      <xdr:col>5</xdr:col>
      <xdr:colOff>472440</xdr:colOff>
      <xdr:row>20</xdr:row>
      <xdr:rowOff>76200</xdr:rowOff>
    </xdr:to>
    <xdr:grpSp>
      <xdr:nvGrpSpPr>
        <xdr:cNvPr id="104631" name="Grupo 20">
          <a:extLst>
            <a:ext uri="{FF2B5EF4-FFF2-40B4-BE49-F238E27FC236}">
              <a16:creationId xmlns:a16="http://schemas.microsoft.com/office/drawing/2014/main" id="{EF38E700-EC7C-D3FB-3297-328D606F3FD3}"/>
            </a:ext>
          </a:extLst>
        </xdr:cNvPr>
        <xdr:cNvGrpSpPr>
          <a:grpSpLocks/>
        </xdr:cNvGrpSpPr>
      </xdr:nvGrpSpPr>
      <xdr:grpSpPr bwMode="auto">
        <a:xfrm>
          <a:off x="0" y="1392555"/>
          <a:ext cx="3520440" cy="2522220"/>
          <a:chOff x="0" y="4638675"/>
          <a:chExt cx="3638550" cy="2533649"/>
        </a:xfrm>
      </xdr:grpSpPr>
      <xdr:pic>
        <xdr:nvPicPr>
          <xdr:cNvPr id="104641" name="Imagem 21">
            <a:extLst>
              <a:ext uri="{FF2B5EF4-FFF2-40B4-BE49-F238E27FC236}">
                <a16:creationId xmlns:a16="http://schemas.microsoft.com/office/drawing/2014/main" id="{2D2C4AA4-EC88-B87B-C070-4764613339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638675"/>
            <a:ext cx="3638550" cy="25336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B21F2FD-9CDB-B991-AB3C-7CA37373DB46}"/>
              </a:ext>
            </a:extLst>
          </xdr:cNvPr>
          <xdr:cNvSpPr txBox="1"/>
        </xdr:nvSpPr>
        <xdr:spPr>
          <a:xfrm>
            <a:off x="2488705" y="6781919"/>
            <a:ext cx="1063213" cy="286828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>
                <a:solidFill>
                  <a:srgbClr val="FFFF00"/>
                </a:solidFill>
              </a:rPr>
              <a:t>20/07/2020</a:t>
            </a:r>
          </a:p>
        </xdr:txBody>
      </xdr:sp>
    </xdr:grpSp>
    <xdr:clientData/>
  </xdr:twoCellAnchor>
  <xdr:twoCellAnchor>
    <xdr:from>
      <xdr:col>6</xdr:col>
      <xdr:colOff>30480</xdr:colOff>
      <xdr:row>22</xdr:row>
      <xdr:rowOff>15240</xdr:rowOff>
    </xdr:from>
    <xdr:to>
      <xdr:col>12</xdr:col>
      <xdr:colOff>7620</xdr:colOff>
      <xdr:row>35</xdr:row>
      <xdr:rowOff>99060</xdr:rowOff>
    </xdr:to>
    <xdr:grpSp>
      <xdr:nvGrpSpPr>
        <xdr:cNvPr id="104632" name="Grupo 26">
          <a:extLst>
            <a:ext uri="{FF2B5EF4-FFF2-40B4-BE49-F238E27FC236}">
              <a16:creationId xmlns:a16="http://schemas.microsoft.com/office/drawing/2014/main" id="{AE16F3B2-37F3-2FFB-2EE4-14CACDE81BBB}"/>
            </a:ext>
          </a:extLst>
        </xdr:cNvPr>
        <xdr:cNvGrpSpPr>
          <a:grpSpLocks/>
        </xdr:cNvGrpSpPr>
      </xdr:nvGrpSpPr>
      <xdr:grpSpPr bwMode="auto">
        <a:xfrm>
          <a:off x="3688080" y="4244340"/>
          <a:ext cx="3634740" cy="2560320"/>
          <a:chOff x="3657600" y="4257675"/>
          <a:chExt cx="3629025" cy="2590800"/>
        </a:xfrm>
      </xdr:grpSpPr>
      <xdr:pic>
        <xdr:nvPicPr>
          <xdr:cNvPr id="104639" name="Imagem 27">
            <a:extLst>
              <a:ext uri="{FF2B5EF4-FFF2-40B4-BE49-F238E27FC236}">
                <a16:creationId xmlns:a16="http://schemas.microsoft.com/office/drawing/2014/main" id="{3E1FC79C-1E26-4521-15B2-B923DE2BD0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4257675"/>
            <a:ext cx="3629025" cy="2590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CaixaDeTexto 28">
            <a:extLst>
              <a:ext uri="{FF2B5EF4-FFF2-40B4-BE49-F238E27FC236}">
                <a16:creationId xmlns:a16="http://schemas.microsoft.com/office/drawing/2014/main" id="{BEF08F4E-7767-4631-25CC-618AA7FC0A03}"/>
              </a:ext>
            </a:extLst>
          </xdr:cNvPr>
          <xdr:cNvSpPr txBox="1"/>
        </xdr:nvSpPr>
        <xdr:spPr>
          <a:xfrm>
            <a:off x="6016086" y="6407317"/>
            <a:ext cx="1125987" cy="280737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>
                <a:solidFill>
                  <a:srgbClr val="FFFF00"/>
                </a:solidFill>
              </a:rPr>
              <a:t>23/07/2020</a:t>
            </a:r>
          </a:p>
        </xdr:txBody>
      </xdr:sp>
    </xdr:grpSp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472440</xdr:colOff>
      <xdr:row>50</xdr:row>
      <xdr:rowOff>45720</xdr:rowOff>
    </xdr:to>
    <xdr:grpSp>
      <xdr:nvGrpSpPr>
        <xdr:cNvPr id="104633" name="Grupo 32">
          <a:extLst>
            <a:ext uri="{FF2B5EF4-FFF2-40B4-BE49-F238E27FC236}">
              <a16:creationId xmlns:a16="http://schemas.microsoft.com/office/drawing/2014/main" id="{DB3C9DBB-A0ED-2C94-C365-11AB75E5E66D}"/>
            </a:ext>
          </a:extLst>
        </xdr:cNvPr>
        <xdr:cNvGrpSpPr>
          <a:grpSpLocks/>
        </xdr:cNvGrpSpPr>
      </xdr:nvGrpSpPr>
      <xdr:grpSpPr bwMode="auto">
        <a:xfrm>
          <a:off x="0" y="7096125"/>
          <a:ext cx="3520440" cy="2522220"/>
          <a:chOff x="0" y="1381125"/>
          <a:chExt cx="3638550" cy="2571750"/>
        </a:xfrm>
      </xdr:grpSpPr>
      <xdr:pic>
        <xdr:nvPicPr>
          <xdr:cNvPr id="104637" name="Imagem 33">
            <a:extLst>
              <a:ext uri="{FF2B5EF4-FFF2-40B4-BE49-F238E27FC236}">
                <a16:creationId xmlns:a16="http://schemas.microsoft.com/office/drawing/2014/main" id="{FB6FFB38-FA84-DAAE-FF93-494555B0BF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381125"/>
            <a:ext cx="363855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5" name="CaixaDeTexto 34">
            <a:extLst>
              <a:ext uri="{FF2B5EF4-FFF2-40B4-BE49-F238E27FC236}">
                <a16:creationId xmlns:a16="http://schemas.microsoft.com/office/drawing/2014/main" id="{D3D8E514-9A68-F5DA-5E36-09ED51A6A873}"/>
              </a:ext>
            </a:extLst>
          </xdr:cNvPr>
          <xdr:cNvSpPr txBox="1"/>
        </xdr:nvSpPr>
        <xdr:spPr>
          <a:xfrm>
            <a:off x="2110674" y="3556599"/>
            <a:ext cx="1126218" cy="266880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 b="1">
                <a:solidFill>
                  <a:srgbClr val="FFFF00"/>
                </a:solidFill>
              </a:rPr>
              <a:t>20/07/2020</a:t>
            </a:r>
          </a:p>
        </xdr:txBody>
      </xdr:sp>
    </xdr:grpSp>
    <xdr:clientData/>
  </xdr:twoCellAnchor>
  <xdr:twoCellAnchor>
    <xdr:from>
      <xdr:col>6</xdr:col>
      <xdr:colOff>0</xdr:colOff>
      <xdr:row>36</xdr:row>
      <xdr:rowOff>144780</xdr:rowOff>
    </xdr:from>
    <xdr:to>
      <xdr:col>11</xdr:col>
      <xdr:colOff>480060</xdr:colOff>
      <xdr:row>50</xdr:row>
      <xdr:rowOff>7620</xdr:rowOff>
    </xdr:to>
    <xdr:grpSp>
      <xdr:nvGrpSpPr>
        <xdr:cNvPr id="104634" name="Grupo 38">
          <a:extLst>
            <a:ext uri="{FF2B5EF4-FFF2-40B4-BE49-F238E27FC236}">
              <a16:creationId xmlns:a16="http://schemas.microsoft.com/office/drawing/2014/main" id="{0CD7A387-0666-AA8B-2116-C976757805E9}"/>
            </a:ext>
          </a:extLst>
        </xdr:cNvPr>
        <xdr:cNvGrpSpPr>
          <a:grpSpLocks/>
        </xdr:cNvGrpSpPr>
      </xdr:nvGrpSpPr>
      <xdr:grpSpPr bwMode="auto">
        <a:xfrm>
          <a:off x="3657600" y="7040880"/>
          <a:ext cx="3528060" cy="2539365"/>
          <a:chOff x="0" y="1362075"/>
          <a:chExt cx="3648074" cy="2495550"/>
        </a:xfrm>
      </xdr:grpSpPr>
      <xdr:pic>
        <xdr:nvPicPr>
          <xdr:cNvPr id="104635" name="Imagem 39">
            <a:extLst>
              <a:ext uri="{FF2B5EF4-FFF2-40B4-BE49-F238E27FC236}">
                <a16:creationId xmlns:a16="http://schemas.microsoft.com/office/drawing/2014/main" id="{62B69A49-925E-864F-741E-B0C107C6A3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362075"/>
            <a:ext cx="3648074" cy="2495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ABBD9C46-B92A-16A0-4A7A-82ED21F025B6}"/>
              </a:ext>
            </a:extLst>
          </xdr:cNvPr>
          <xdr:cNvSpPr txBox="1"/>
        </xdr:nvSpPr>
        <xdr:spPr>
          <a:xfrm>
            <a:off x="2316488" y="3450827"/>
            <a:ext cx="1158244" cy="242514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>
                <a:solidFill>
                  <a:srgbClr val="FFFF00"/>
                </a:solidFill>
              </a:rPr>
              <a:t>20/07/2020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8A66-487A-4FF8-8A38-3089ADAF9A2E}">
  <sheetPr codeName="Planilha1">
    <pageSetUpPr fitToPage="1"/>
  </sheetPr>
  <dimension ref="A4:L323"/>
  <sheetViews>
    <sheetView tabSelected="1" view="pageBreakPreview" zoomScale="85" zoomScaleNormal="85" zoomScaleSheetLayoutView="85" zoomScalePageLayoutView="70" workbookViewId="0">
      <selection activeCell="M18" sqref="M18"/>
    </sheetView>
  </sheetViews>
  <sheetFormatPr defaultColWidth="9.140625" defaultRowHeight="12.75" x14ac:dyDescent="0.25"/>
  <cols>
    <col min="1" max="1" width="10.85546875" style="4" bestFit="1" customWidth="1"/>
    <col min="2" max="2" width="15" style="5" bestFit="1" customWidth="1"/>
    <col min="3" max="3" width="15.28515625" style="5" bestFit="1" customWidth="1"/>
    <col min="4" max="4" width="118.28515625" style="1" bestFit="1" customWidth="1"/>
    <col min="5" max="5" width="9.140625" style="5" customWidth="1"/>
    <col min="6" max="7" width="15.5703125" style="18" customWidth="1"/>
    <col min="8" max="8" width="12.28515625" style="18" customWidth="1"/>
    <col min="9" max="9" width="19.7109375" style="18" bestFit="1" customWidth="1"/>
    <col min="10" max="10" width="19" style="1" customWidth="1"/>
    <col min="11" max="11" width="9.140625" style="1"/>
    <col min="12" max="12" width="11.28515625" style="1" bestFit="1" customWidth="1"/>
    <col min="13" max="16384" width="9.140625" style="1"/>
  </cols>
  <sheetData>
    <row r="4" spans="1:10" ht="13.5" thickBot="1" x14ac:dyDescent="0.3"/>
    <row r="5" spans="1:10" x14ac:dyDescent="0.25">
      <c r="A5" s="172"/>
      <c r="B5" s="173"/>
      <c r="C5" s="173"/>
      <c r="D5" s="173"/>
      <c r="E5" s="173"/>
      <c r="F5" s="173"/>
      <c r="G5" s="173"/>
      <c r="H5" s="173"/>
      <c r="I5" s="174"/>
    </row>
    <row r="6" spans="1:10" ht="18.75" customHeight="1" x14ac:dyDescent="0.25">
      <c r="A6" s="175" t="s">
        <v>60</v>
      </c>
      <c r="B6" s="176"/>
      <c r="C6" s="177" t="s">
        <v>236</v>
      </c>
      <c r="D6" s="177"/>
      <c r="E6" s="177"/>
      <c r="F6" s="177"/>
      <c r="G6" s="177"/>
      <c r="H6" s="177"/>
      <c r="I6" s="178"/>
    </row>
    <row r="7" spans="1:10" ht="9.75" customHeight="1" x14ac:dyDescent="0.25">
      <c r="A7" s="175"/>
      <c r="B7" s="176"/>
      <c r="C7" s="177"/>
      <c r="D7" s="177"/>
      <c r="E7" s="177"/>
      <c r="F7" s="177"/>
      <c r="G7" s="177"/>
      <c r="H7" s="177"/>
      <c r="I7" s="178"/>
    </row>
    <row r="8" spans="1:10" ht="22.15" customHeight="1" x14ac:dyDescent="0.25">
      <c r="A8" s="175" t="s">
        <v>61</v>
      </c>
      <c r="B8" s="176"/>
      <c r="C8" s="177" t="s">
        <v>173</v>
      </c>
      <c r="D8" s="177"/>
      <c r="E8" s="177"/>
      <c r="F8" s="177"/>
      <c r="G8" s="177"/>
      <c r="H8" s="177"/>
      <c r="I8" s="178"/>
    </row>
    <row r="9" spans="1:10" x14ac:dyDescent="0.25">
      <c r="A9" s="67"/>
      <c r="B9" s="4"/>
      <c r="C9" s="4"/>
      <c r="D9" s="68"/>
      <c r="E9" s="4"/>
      <c r="F9" s="4"/>
      <c r="G9" s="4"/>
      <c r="H9" s="4"/>
      <c r="I9" s="69"/>
    </row>
    <row r="10" spans="1:10" ht="28.5" customHeight="1" thickBot="1" x14ac:dyDescent="0.3">
      <c r="A10" s="67"/>
      <c r="B10" s="4"/>
      <c r="C10" s="4"/>
      <c r="D10" s="246" t="s">
        <v>557</v>
      </c>
      <c r="E10" s="4"/>
      <c r="F10" s="70"/>
      <c r="G10" s="70"/>
      <c r="H10" s="70"/>
      <c r="I10" s="71"/>
    </row>
    <row r="11" spans="1:10" s="20" customFormat="1" ht="26.25" customHeight="1" x14ac:dyDescent="0.25">
      <c r="A11" s="92" t="s">
        <v>62</v>
      </c>
      <c r="B11" s="93" t="s">
        <v>63</v>
      </c>
      <c r="C11" s="93"/>
      <c r="D11" s="93" t="s">
        <v>64</v>
      </c>
      <c r="E11" s="93" t="s">
        <v>65</v>
      </c>
      <c r="F11" s="94" t="s">
        <v>222</v>
      </c>
      <c r="G11" s="94" t="s">
        <v>223</v>
      </c>
      <c r="H11" s="94" t="s">
        <v>66</v>
      </c>
      <c r="I11" s="95" t="s">
        <v>67</v>
      </c>
    </row>
    <row r="12" spans="1:10" s="5" customFormat="1" ht="15" customHeight="1" x14ac:dyDescent="0.25">
      <c r="A12" s="6"/>
      <c r="B12" s="8"/>
      <c r="C12" s="8"/>
      <c r="D12" s="8"/>
      <c r="E12" s="8"/>
      <c r="F12" s="13"/>
      <c r="G12" s="13"/>
      <c r="H12" s="13"/>
      <c r="I12" s="72"/>
    </row>
    <row r="13" spans="1:10" s="21" customFormat="1" ht="15" customHeight="1" x14ac:dyDescent="0.25">
      <c r="A13" s="73" t="s">
        <v>207</v>
      </c>
      <c r="B13" s="44"/>
      <c r="C13" s="44"/>
      <c r="D13" s="41" t="s">
        <v>176</v>
      </c>
      <c r="E13" s="41"/>
      <c r="F13" s="42"/>
      <c r="G13" s="42"/>
      <c r="H13" s="42"/>
      <c r="I13" s="74">
        <f>SUM(I15,I27,I41,I51,I66,I72,I79,I82,I93,I99,I105,I117,I124,I127,I130,I135,I140,I148,I153,I157,I168,I173,I176,I187,I199,I203,I207,I221,I226,I238,I255,I266,I275,I281,I286,I290,I295)</f>
        <v>0</v>
      </c>
      <c r="J13" s="107"/>
    </row>
    <row r="14" spans="1:10" ht="15" customHeight="1" x14ac:dyDescent="0.25">
      <c r="A14" s="6"/>
      <c r="B14" s="10"/>
      <c r="C14" s="10"/>
      <c r="D14" s="3"/>
      <c r="E14" s="2"/>
      <c r="F14" s="17"/>
      <c r="G14" s="17"/>
      <c r="H14" s="17"/>
      <c r="I14" s="39"/>
    </row>
    <row r="15" spans="1:10" s="21" customFormat="1" ht="15" customHeight="1" x14ac:dyDescent="0.25">
      <c r="A15" s="60" t="s">
        <v>174</v>
      </c>
      <c r="B15" s="61"/>
      <c r="C15" s="61"/>
      <c r="D15" s="62" t="s">
        <v>516</v>
      </c>
      <c r="E15" s="61"/>
      <c r="F15" s="63"/>
      <c r="G15" s="63"/>
      <c r="H15" s="63"/>
      <c r="I15" s="64">
        <f>SUBTOTAL(9,I16:I26)</f>
        <v>0</v>
      </c>
    </row>
    <row r="16" spans="1:10" ht="15" customHeight="1" x14ac:dyDescent="0.25">
      <c r="A16" s="59"/>
      <c r="B16" s="75" t="s">
        <v>233</v>
      </c>
      <c r="C16" s="75" t="s">
        <v>488</v>
      </c>
      <c r="D16" s="52" t="s">
        <v>281</v>
      </c>
      <c r="E16" s="53" t="s">
        <v>229</v>
      </c>
      <c r="F16" s="54">
        <v>154</v>
      </c>
      <c r="G16" s="55">
        <f>F16</f>
        <v>154</v>
      </c>
      <c r="H16" s="51"/>
      <c r="I16" s="56">
        <f>ROUND(H16*G16,2)</f>
        <v>0</v>
      </c>
    </row>
    <row r="17" spans="1:12" ht="15" customHeight="1" x14ac:dyDescent="0.25">
      <c r="A17" s="59"/>
      <c r="B17" s="75" t="s">
        <v>235</v>
      </c>
      <c r="C17" s="75" t="s">
        <v>488</v>
      </c>
      <c r="D17" s="52" t="s">
        <v>234</v>
      </c>
      <c r="E17" s="53" t="s">
        <v>229</v>
      </c>
      <c r="F17" s="54">
        <v>220</v>
      </c>
      <c r="G17" s="55">
        <f>F17</f>
        <v>220</v>
      </c>
      <c r="H17" s="51"/>
      <c r="I17" s="56">
        <f t="shared" ref="I17:I25" si="0">ROUND(H17*G17,2)</f>
        <v>0</v>
      </c>
    </row>
    <row r="18" spans="1:12" ht="15" customHeight="1" x14ac:dyDescent="0.25">
      <c r="A18" s="59"/>
      <c r="B18" s="75" t="s">
        <v>237</v>
      </c>
      <c r="C18" s="75" t="s">
        <v>488</v>
      </c>
      <c r="D18" s="52" t="s">
        <v>282</v>
      </c>
      <c r="E18" s="53" t="s">
        <v>65</v>
      </c>
      <c r="F18" s="54">
        <v>5</v>
      </c>
      <c r="G18" s="55">
        <f t="shared" ref="G18:G25" si="1">F18</f>
        <v>5</v>
      </c>
      <c r="H18" s="51"/>
      <c r="I18" s="56">
        <f t="shared" si="0"/>
        <v>0</v>
      </c>
    </row>
    <row r="19" spans="1:12" ht="15" customHeight="1" x14ac:dyDescent="0.25">
      <c r="A19" s="59"/>
      <c r="B19" s="75" t="s">
        <v>238</v>
      </c>
      <c r="C19" s="75" t="s">
        <v>488</v>
      </c>
      <c r="D19" s="52" t="s">
        <v>340</v>
      </c>
      <c r="E19" s="53" t="s">
        <v>65</v>
      </c>
      <c r="F19" s="54">
        <v>10</v>
      </c>
      <c r="G19" s="55">
        <f>F19</f>
        <v>10</v>
      </c>
      <c r="H19" s="51"/>
      <c r="I19" s="56">
        <f t="shared" si="0"/>
        <v>0</v>
      </c>
    </row>
    <row r="20" spans="1:12" ht="15" customHeight="1" x14ac:dyDescent="0.25">
      <c r="A20" s="59"/>
      <c r="B20" s="75" t="s">
        <v>240</v>
      </c>
      <c r="C20" s="75" t="s">
        <v>488</v>
      </c>
      <c r="D20" s="52" t="s">
        <v>341</v>
      </c>
      <c r="E20" s="53" t="s">
        <v>229</v>
      </c>
      <c r="F20" s="54">
        <v>220</v>
      </c>
      <c r="G20" s="55">
        <f>F20</f>
        <v>220</v>
      </c>
      <c r="H20" s="51"/>
      <c r="I20" s="56">
        <f t="shared" si="0"/>
        <v>0</v>
      </c>
    </row>
    <row r="21" spans="1:12" ht="15" customHeight="1" x14ac:dyDescent="0.25">
      <c r="A21" s="59"/>
      <c r="B21" s="75" t="s">
        <v>359</v>
      </c>
      <c r="C21" s="75" t="s">
        <v>555</v>
      </c>
      <c r="D21" s="52" t="s">
        <v>360</v>
      </c>
      <c r="E21" s="53" t="s">
        <v>228</v>
      </c>
      <c r="F21" s="54">
        <v>50</v>
      </c>
      <c r="G21" s="55">
        <f>F21</f>
        <v>50</v>
      </c>
      <c r="H21" s="51"/>
      <c r="I21" s="56">
        <f t="shared" si="0"/>
        <v>0</v>
      </c>
    </row>
    <row r="22" spans="1:12" ht="15" customHeight="1" x14ac:dyDescent="0.25">
      <c r="A22" s="59"/>
      <c r="B22" s="75" t="s">
        <v>351</v>
      </c>
      <c r="C22" s="75" t="s">
        <v>555</v>
      </c>
      <c r="D22" s="52" t="s">
        <v>352</v>
      </c>
      <c r="E22" s="53" t="s">
        <v>225</v>
      </c>
      <c r="F22" s="54">
        <v>10</v>
      </c>
      <c r="G22" s="55">
        <f t="shared" si="1"/>
        <v>10</v>
      </c>
      <c r="H22" s="51"/>
      <c r="I22" s="56">
        <f t="shared" si="0"/>
        <v>0</v>
      </c>
    </row>
    <row r="23" spans="1:12" ht="15" customHeight="1" x14ac:dyDescent="0.25">
      <c r="A23" s="59"/>
      <c r="B23" s="76" t="s">
        <v>353</v>
      </c>
      <c r="C23" s="75" t="s">
        <v>555</v>
      </c>
      <c r="D23" s="77" t="s">
        <v>354</v>
      </c>
      <c r="E23" s="53" t="s">
        <v>225</v>
      </c>
      <c r="F23" s="55">
        <v>3</v>
      </c>
      <c r="G23" s="55">
        <f t="shared" si="1"/>
        <v>3</v>
      </c>
      <c r="H23" s="51"/>
      <c r="I23" s="56">
        <f t="shared" si="0"/>
        <v>0</v>
      </c>
    </row>
    <row r="24" spans="1:12" ht="15" customHeight="1" x14ac:dyDescent="0.25">
      <c r="A24" s="59"/>
      <c r="B24" s="76" t="s">
        <v>357</v>
      </c>
      <c r="C24" s="75" t="s">
        <v>555</v>
      </c>
      <c r="D24" s="77" t="s">
        <v>358</v>
      </c>
      <c r="E24" s="53" t="s">
        <v>225</v>
      </c>
      <c r="F24" s="55">
        <v>3</v>
      </c>
      <c r="G24" s="55">
        <f t="shared" si="1"/>
        <v>3</v>
      </c>
      <c r="H24" s="51"/>
      <c r="I24" s="56">
        <f t="shared" si="0"/>
        <v>0</v>
      </c>
      <c r="L24" s="96"/>
    </row>
    <row r="25" spans="1:12" ht="15" customHeight="1" x14ac:dyDescent="0.25">
      <c r="A25" s="59"/>
      <c r="B25" s="76" t="s">
        <v>355</v>
      </c>
      <c r="C25" s="75" t="s">
        <v>555</v>
      </c>
      <c r="D25" s="77" t="s">
        <v>356</v>
      </c>
      <c r="E25" s="53" t="s">
        <v>225</v>
      </c>
      <c r="F25" s="55">
        <v>3</v>
      </c>
      <c r="G25" s="55">
        <f t="shared" si="1"/>
        <v>3</v>
      </c>
      <c r="H25" s="51"/>
      <c r="I25" s="56">
        <f t="shared" si="0"/>
        <v>0</v>
      </c>
    </row>
    <row r="26" spans="1:12" ht="15" customHeight="1" x14ac:dyDescent="0.25">
      <c r="A26" s="6"/>
      <c r="B26" s="2"/>
      <c r="C26" s="2"/>
      <c r="D26" s="3"/>
      <c r="E26" s="2"/>
      <c r="F26" s="15"/>
      <c r="G26" s="15"/>
      <c r="H26" s="17"/>
      <c r="I26" s="39"/>
    </row>
    <row r="27" spans="1:12" s="21" customFormat="1" ht="15" customHeight="1" x14ac:dyDescent="0.25">
      <c r="A27" s="60" t="s">
        <v>177</v>
      </c>
      <c r="B27" s="61"/>
      <c r="C27" s="61"/>
      <c r="D27" s="62" t="s">
        <v>517</v>
      </c>
      <c r="E27" s="61"/>
      <c r="F27" s="63"/>
      <c r="G27" s="63"/>
      <c r="H27" s="63"/>
      <c r="I27" s="64">
        <f>SUBTOTAL(9,I28:I40)</f>
        <v>0</v>
      </c>
    </row>
    <row r="28" spans="1:12" ht="15" x14ac:dyDescent="0.25">
      <c r="A28" s="59"/>
      <c r="B28" s="53" t="s">
        <v>70</v>
      </c>
      <c r="C28" s="75" t="s">
        <v>555</v>
      </c>
      <c r="D28" s="52" t="s">
        <v>71</v>
      </c>
      <c r="E28" s="75" t="s">
        <v>241</v>
      </c>
      <c r="F28" s="54">
        <v>12</v>
      </c>
      <c r="G28" s="54">
        <f>F28</f>
        <v>12</v>
      </c>
      <c r="H28" s="57"/>
      <c r="I28" s="66">
        <f t="shared" ref="I28:I39" si="2">ROUND(H28*G28,2)</f>
        <v>0</v>
      </c>
    </row>
    <row r="29" spans="1:12" ht="30" x14ac:dyDescent="0.25">
      <c r="A29" s="59"/>
      <c r="B29" s="53" t="s">
        <v>72</v>
      </c>
      <c r="C29" s="75" t="s">
        <v>555</v>
      </c>
      <c r="D29" s="52" t="s">
        <v>73</v>
      </c>
      <c r="E29" s="53" t="s">
        <v>241</v>
      </c>
      <c r="F29" s="54">
        <v>12</v>
      </c>
      <c r="G29" s="54">
        <f t="shared" ref="G29:G39" si="3">F29</f>
        <v>12</v>
      </c>
      <c r="H29" s="57"/>
      <c r="I29" s="66">
        <f t="shared" si="2"/>
        <v>0</v>
      </c>
    </row>
    <row r="30" spans="1:12" ht="15" x14ac:dyDescent="0.25">
      <c r="A30" s="59"/>
      <c r="B30" s="53" t="s">
        <v>74</v>
      </c>
      <c r="C30" s="75" t="s">
        <v>555</v>
      </c>
      <c r="D30" s="52" t="s">
        <v>164</v>
      </c>
      <c r="E30" s="53" t="s">
        <v>241</v>
      </c>
      <c r="F30" s="54">
        <v>12</v>
      </c>
      <c r="G30" s="54">
        <f t="shared" si="3"/>
        <v>12</v>
      </c>
      <c r="H30" s="57"/>
      <c r="I30" s="66">
        <f t="shared" si="2"/>
        <v>0</v>
      </c>
    </row>
    <row r="31" spans="1:12" ht="15" x14ac:dyDescent="0.25">
      <c r="A31" s="59"/>
      <c r="B31" s="53" t="s">
        <v>75</v>
      </c>
      <c r="C31" s="75" t="s">
        <v>555</v>
      </c>
      <c r="D31" s="52" t="s">
        <v>1</v>
      </c>
      <c r="E31" s="53" t="s">
        <v>229</v>
      </c>
      <c r="F31" s="54">
        <v>105.5</v>
      </c>
      <c r="G31" s="54">
        <f t="shared" si="3"/>
        <v>105.5</v>
      </c>
      <c r="H31" s="57"/>
      <c r="I31" s="66">
        <f t="shared" si="2"/>
        <v>0</v>
      </c>
    </row>
    <row r="32" spans="1:12" ht="15" x14ac:dyDescent="0.25">
      <c r="A32" s="59"/>
      <c r="B32" s="53" t="s">
        <v>76</v>
      </c>
      <c r="C32" s="75" t="s">
        <v>555</v>
      </c>
      <c r="D32" s="52" t="s">
        <v>2</v>
      </c>
      <c r="E32" s="53" t="s">
        <v>228</v>
      </c>
      <c r="F32" s="54">
        <v>152</v>
      </c>
      <c r="G32" s="54">
        <f>F32</f>
        <v>152</v>
      </c>
      <c r="H32" s="57"/>
      <c r="I32" s="66">
        <f t="shared" si="2"/>
        <v>0</v>
      </c>
    </row>
    <row r="33" spans="1:9" ht="15" x14ac:dyDescent="0.25">
      <c r="A33" s="59"/>
      <c r="B33" s="53" t="s">
        <v>165</v>
      </c>
      <c r="C33" s="75" t="s">
        <v>555</v>
      </c>
      <c r="D33" s="52" t="s">
        <v>3</v>
      </c>
      <c r="E33" s="53" t="s">
        <v>366</v>
      </c>
      <c r="F33" s="54">
        <v>1064</v>
      </c>
      <c r="G33" s="54">
        <f t="shared" si="3"/>
        <v>1064</v>
      </c>
      <c r="H33" s="57"/>
      <c r="I33" s="66">
        <f t="shared" si="2"/>
        <v>0</v>
      </c>
    </row>
    <row r="34" spans="1:9" ht="15" x14ac:dyDescent="0.25">
      <c r="A34" s="59"/>
      <c r="B34" s="53" t="s">
        <v>364</v>
      </c>
      <c r="C34" s="75" t="s">
        <v>555</v>
      </c>
      <c r="D34" s="77" t="s">
        <v>365</v>
      </c>
      <c r="E34" s="53" t="s">
        <v>229</v>
      </c>
      <c r="F34" s="54">
        <v>545.04999999999995</v>
      </c>
      <c r="G34" s="54">
        <f>F34</f>
        <v>545.04999999999995</v>
      </c>
      <c r="H34" s="57"/>
      <c r="I34" s="66">
        <f t="shared" si="2"/>
        <v>0</v>
      </c>
    </row>
    <row r="35" spans="1:9" ht="15" x14ac:dyDescent="0.25">
      <c r="A35" s="59"/>
      <c r="B35" s="76" t="s">
        <v>278</v>
      </c>
      <c r="C35" s="75" t="s">
        <v>555</v>
      </c>
      <c r="D35" s="77" t="s">
        <v>279</v>
      </c>
      <c r="E35" s="53" t="s">
        <v>229</v>
      </c>
      <c r="F35" s="54">
        <v>120</v>
      </c>
      <c r="G35" s="54">
        <f>F35</f>
        <v>120</v>
      </c>
      <c r="H35" s="57"/>
      <c r="I35" s="66">
        <f t="shared" si="2"/>
        <v>0</v>
      </c>
    </row>
    <row r="36" spans="1:9" ht="15" x14ac:dyDescent="0.25">
      <c r="A36" s="59"/>
      <c r="B36" s="76" t="s">
        <v>276</v>
      </c>
      <c r="C36" s="75" t="s">
        <v>555</v>
      </c>
      <c r="D36" s="77" t="s">
        <v>277</v>
      </c>
      <c r="E36" s="53" t="s">
        <v>275</v>
      </c>
      <c r="F36" s="54">
        <v>4160</v>
      </c>
      <c r="G36" s="54">
        <f t="shared" si="3"/>
        <v>4160</v>
      </c>
      <c r="H36" s="57"/>
      <c r="I36" s="66">
        <f t="shared" si="2"/>
        <v>0</v>
      </c>
    </row>
    <row r="37" spans="1:9" ht="15" x14ac:dyDescent="0.25">
      <c r="A37" s="59"/>
      <c r="B37" s="76" t="s">
        <v>362</v>
      </c>
      <c r="C37" s="75" t="s">
        <v>555</v>
      </c>
      <c r="D37" s="77" t="s">
        <v>363</v>
      </c>
      <c r="E37" s="53" t="s">
        <v>229</v>
      </c>
      <c r="F37" s="54">
        <v>545.04999999999995</v>
      </c>
      <c r="G37" s="54">
        <f t="shared" si="3"/>
        <v>545.04999999999995</v>
      </c>
      <c r="H37" s="57"/>
      <c r="I37" s="66">
        <f t="shared" si="2"/>
        <v>0</v>
      </c>
    </row>
    <row r="38" spans="1:9" ht="15" x14ac:dyDescent="0.25">
      <c r="A38" s="59"/>
      <c r="B38" s="76" t="s">
        <v>273</v>
      </c>
      <c r="C38" s="75" t="s">
        <v>555</v>
      </c>
      <c r="D38" s="77" t="s">
        <v>274</v>
      </c>
      <c r="E38" s="53" t="s">
        <v>275</v>
      </c>
      <c r="F38" s="54">
        <v>2049.84</v>
      </c>
      <c r="G38" s="54">
        <f>F38</f>
        <v>2049.84</v>
      </c>
      <c r="H38" s="57"/>
      <c r="I38" s="66">
        <f t="shared" si="2"/>
        <v>0</v>
      </c>
    </row>
    <row r="39" spans="1:9" ht="15" x14ac:dyDescent="0.25">
      <c r="A39" s="59"/>
      <c r="B39" s="58" t="s">
        <v>77</v>
      </c>
      <c r="C39" s="75" t="s">
        <v>555</v>
      </c>
      <c r="D39" s="52" t="s">
        <v>4</v>
      </c>
      <c r="E39" s="53" t="s">
        <v>229</v>
      </c>
      <c r="F39" s="54">
        <v>48</v>
      </c>
      <c r="G39" s="54">
        <f t="shared" si="3"/>
        <v>48</v>
      </c>
      <c r="H39" s="57"/>
      <c r="I39" s="66">
        <f t="shared" si="2"/>
        <v>0</v>
      </c>
    </row>
    <row r="40" spans="1:9" x14ac:dyDescent="0.25">
      <c r="A40" s="6"/>
      <c r="B40" s="2"/>
      <c r="C40" s="2"/>
      <c r="D40" s="3"/>
      <c r="E40" s="2"/>
      <c r="F40" s="15"/>
      <c r="G40" s="15"/>
      <c r="H40" s="17"/>
      <c r="I40" s="39"/>
    </row>
    <row r="41" spans="1:9" s="21" customFormat="1" ht="15.75" x14ac:dyDescent="0.25">
      <c r="A41" s="60" t="s">
        <v>178</v>
      </c>
      <c r="B41" s="61"/>
      <c r="C41" s="61"/>
      <c r="D41" s="62" t="s">
        <v>518</v>
      </c>
      <c r="E41" s="61"/>
      <c r="F41" s="63"/>
      <c r="G41" s="63"/>
      <c r="H41" s="63"/>
      <c r="I41" s="64">
        <f>SUBTOTAL(9,I42:I50)</f>
        <v>0</v>
      </c>
    </row>
    <row r="42" spans="1:9" ht="15" customHeight="1" x14ac:dyDescent="0.25">
      <c r="A42" s="59"/>
      <c r="B42" s="58" t="s">
        <v>78</v>
      </c>
      <c r="C42" s="75" t="s">
        <v>555</v>
      </c>
      <c r="D42" s="52" t="s">
        <v>5</v>
      </c>
      <c r="E42" s="53" t="s">
        <v>231</v>
      </c>
      <c r="F42" s="54">
        <v>4.992</v>
      </c>
      <c r="G42" s="54">
        <f t="shared" ref="G42:G49" si="4">F42</f>
        <v>4.992</v>
      </c>
      <c r="H42" s="51"/>
      <c r="I42" s="66">
        <f t="shared" ref="I42:I49" si="5">ROUND(H42*G42,2)</f>
        <v>0</v>
      </c>
    </row>
    <row r="43" spans="1:9" ht="15" x14ac:dyDescent="0.25">
      <c r="A43" s="59"/>
      <c r="B43" s="58" t="s">
        <v>79</v>
      </c>
      <c r="C43" s="75" t="s">
        <v>555</v>
      </c>
      <c r="D43" s="52" t="s">
        <v>6</v>
      </c>
      <c r="E43" s="53" t="s">
        <v>231</v>
      </c>
      <c r="F43" s="54">
        <v>43.862000000000002</v>
      </c>
      <c r="G43" s="54">
        <f t="shared" si="4"/>
        <v>43.862000000000002</v>
      </c>
      <c r="H43" s="51"/>
      <c r="I43" s="66">
        <f t="shared" si="5"/>
        <v>0</v>
      </c>
    </row>
    <row r="44" spans="1:9" ht="15" x14ac:dyDescent="0.25">
      <c r="A44" s="59"/>
      <c r="B44" s="58" t="s">
        <v>80</v>
      </c>
      <c r="C44" s="75" t="s">
        <v>555</v>
      </c>
      <c r="D44" s="52" t="s">
        <v>7</v>
      </c>
      <c r="E44" s="53" t="s">
        <v>229</v>
      </c>
      <c r="F44" s="54">
        <v>1027.299</v>
      </c>
      <c r="G44" s="54">
        <f t="shared" si="4"/>
        <v>1027.299</v>
      </c>
      <c r="H44" s="51"/>
      <c r="I44" s="66">
        <f t="shared" si="5"/>
        <v>0</v>
      </c>
    </row>
    <row r="45" spans="1:9" ht="15" x14ac:dyDescent="0.25">
      <c r="A45" s="59"/>
      <c r="B45" s="58" t="s">
        <v>81</v>
      </c>
      <c r="C45" s="75" t="s">
        <v>555</v>
      </c>
      <c r="D45" s="52" t="s">
        <v>8</v>
      </c>
      <c r="E45" s="53" t="s">
        <v>229</v>
      </c>
      <c r="F45" s="54">
        <v>91.806000000000012</v>
      </c>
      <c r="G45" s="54">
        <f t="shared" si="4"/>
        <v>91.806000000000012</v>
      </c>
      <c r="H45" s="51"/>
      <c r="I45" s="66">
        <f t="shared" si="5"/>
        <v>0</v>
      </c>
    </row>
    <row r="46" spans="1:9" ht="15" x14ac:dyDescent="0.25">
      <c r="A46" s="59"/>
      <c r="B46" s="58" t="s">
        <v>82</v>
      </c>
      <c r="C46" s="75" t="s">
        <v>555</v>
      </c>
      <c r="D46" s="52" t="s">
        <v>9</v>
      </c>
      <c r="E46" s="53" t="s">
        <v>229</v>
      </c>
      <c r="F46" s="54">
        <v>76.154000000000011</v>
      </c>
      <c r="G46" s="54">
        <f t="shared" si="4"/>
        <v>76.154000000000011</v>
      </c>
      <c r="H46" s="51"/>
      <c r="I46" s="66">
        <f t="shared" si="5"/>
        <v>0</v>
      </c>
    </row>
    <row r="47" spans="1:9" ht="15" x14ac:dyDescent="0.25">
      <c r="A47" s="59"/>
      <c r="B47" s="58" t="s">
        <v>242</v>
      </c>
      <c r="C47" s="75" t="s">
        <v>555</v>
      </c>
      <c r="D47" s="52" t="s">
        <v>243</v>
      </c>
      <c r="E47" s="53" t="s">
        <v>229</v>
      </c>
      <c r="F47" s="55">
        <v>403</v>
      </c>
      <c r="G47" s="55">
        <f t="shared" si="4"/>
        <v>403</v>
      </c>
      <c r="H47" s="51"/>
      <c r="I47" s="56">
        <f t="shared" si="5"/>
        <v>0</v>
      </c>
    </row>
    <row r="48" spans="1:9" ht="15" x14ac:dyDescent="0.25">
      <c r="A48" s="59"/>
      <c r="B48" s="58" t="s">
        <v>83</v>
      </c>
      <c r="C48" s="75" t="s">
        <v>555</v>
      </c>
      <c r="D48" s="52" t="s">
        <v>10</v>
      </c>
      <c r="E48" s="53" t="s">
        <v>229</v>
      </c>
      <c r="F48" s="55">
        <v>114.179</v>
      </c>
      <c r="G48" s="55">
        <f t="shared" si="4"/>
        <v>114.179</v>
      </c>
      <c r="H48" s="51"/>
      <c r="I48" s="56">
        <f t="shared" si="5"/>
        <v>0</v>
      </c>
    </row>
    <row r="49" spans="1:9" ht="15" x14ac:dyDescent="0.25">
      <c r="A49" s="59"/>
      <c r="B49" s="58" t="s">
        <v>84</v>
      </c>
      <c r="C49" s="75" t="s">
        <v>555</v>
      </c>
      <c r="D49" s="52" t="s">
        <v>11</v>
      </c>
      <c r="E49" s="53" t="s">
        <v>229</v>
      </c>
      <c r="F49" s="55">
        <v>328.79599999999999</v>
      </c>
      <c r="G49" s="55">
        <f t="shared" si="4"/>
        <v>328.79599999999999</v>
      </c>
      <c r="H49" s="51"/>
      <c r="I49" s="56">
        <f t="shared" si="5"/>
        <v>0</v>
      </c>
    </row>
    <row r="50" spans="1:9" x14ac:dyDescent="0.25">
      <c r="A50" s="6"/>
      <c r="B50" s="7"/>
      <c r="C50" s="7"/>
      <c r="D50" s="3"/>
      <c r="E50" s="2"/>
      <c r="F50" s="15"/>
      <c r="G50" s="15"/>
      <c r="H50" s="17"/>
      <c r="I50" s="39"/>
    </row>
    <row r="51" spans="1:9" s="21" customFormat="1" ht="15.75" x14ac:dyDescent="0.25">
      <c r="A51" s="60" t="s">
        <v>179</v>
      </c>
      <c r="B51" s="61"/>
      <c r="C51" s="61"/>
      <c r="D51" s="62" t="s">
        <v>519</v>
      </c>
      <c r="E51" s="61"/>
      <c r="F51" s="63"/>
      <c r="G51" s="63"/>
      <c r="H51" s="63"/>
      <c r="I51" s="64">
        <f>SUBTOTAL(9,I52:I65)</f>
        <v>0</v>
      </c>
    </row>
    <row r="52" spans="1:9" ht="15" x14ac:dyDescent="0.25">
      <c r="A52" s="59"/>
      <c r="B52" s="53" t="s">
        <v>85</v>
      </c>
      <c r="C52" s="75" t="s">
        <v>555</v>
      </c>
      <c r="D52" s="52" t="s">
        <v>12</v>
      </c>
      <c r="E52" s="53" t="s">
        <v>229</v>
      </c>
      <c r="F52" s="86">
        <v>228.51</v>
      </c>
      <c r="G52" s="54">
        <f>F52</f>
        <v>228.51</v>
      </c>
      <c r="H52" s="51"/>
      <c r="I52" s="66">
        <f t="shared" ref="I52:I64" si="6">ROUND(H52*G52,2)</f>
        <v>0</v>
      </c>
    </row>
    <row r="53" spans="1:9" ht="15" x14ac:dyDescent="0.25">
      <c r="A53" s="59"/>
      <c r="B53" s="53" t="s">
        <v>86</v>
      </c>
      <c r="C53" s="75" t="s">
        <v>555</v>
      </c>
      <c r="D53" s="52" t="s">
        <v>13</v>
      </c>
      <c r="E53" s="53" t="s">
        <v>228</v>
      </c>
      <c r="F53" s="86">
        <v>27.82</v>
      </c>
      <c r="G53" s="54">
        <f t="shared" ref="G53:G63" si="7">F53</f>
        <v>27.82</v>
      </c>
      <c r="H53" s="51"/>
      <c r="I53" s="66">
        <f t="shared" si="6"/>
        <v>0</v>
      </c>
    </row>
    <row r="54" spans="1:9" ht="15" x14ac:dyDescent="0.25">
      <c r="A54" s="59"/>
      <c r="B54" s="53" t="s">
        <v>87</v>
      </c>
      <c r="C54" s="75" t="s">
        <v>555</v>
      </c>
      <c r="D54" s="52" t="s">
        <v>14</v>
      </c>
      <c r="E54" s="53" t="s">
        <v>225</v>
      </c>
      <c r="F54" s="86">
        <v>15</v>
      </c>
      <c r="G54" s="54">
        <f t="shared" si="7"/>
        <v>15</v>
      </c>
      <c r="H54" s="51"/>
      <c r="I54" s="66">
        <f t="shared" si="6"/>
        <v>0</v>
      </c>
    </row>
    <row r="55" spans="1:9" ht="15" x14ac:dyDescent="0.25">
      <c r="A55" s="59"/>
      <c r="B55" s="53" t="s">
        <v>88</v>
      </c>
      <c r="C55" s="75" t="s">
        <v>555</v>
      </c>
      <c r="D55" s="52" t="s">
        <v>15</v>
      </c>
      <c r="E55" s="53" t="s">
        <v>228</v>
      </c>
      <c r="F55" s="86">
        <v>111.79999999999998</v>
      </c>
      <c r="G55" s="54">
        <f t="shared" si="7"/>
        <v>111.79999999999998</v>
      </c>
      <c r="H55" s="51"/>
      <c r="I55" s="66">
        <f t="shared" si="6"/>
        <v>0</v>
      </c>
    </row>
    <row r="56" spans="1:9" ht="15" x14ac:dyDescent="0.25">
      <c r="A56" s="59"/>
      <c r="B56" s="53" t="s">
        <v>89</v>
      </c>
      <c r="C56" s="75" t="s">
        <v>555</v>
      </c>
      <c r="D56" s="52" t="s">
        <v>16</v>
      </c>
      <c r="E56" s="53" t="s">
        <v>229</v>
      </c>
      <c r="F56" s="86">
        <v>16.600000000000001</v>
      </c>
      <c r="G56" s="54">
        <f t="shared" si="7"/>
        <v>16.600000000000001</v>
      </c>
      <c r="H56" s="51"/>
      <c r="I56" s="66">
        <f t="shared" si="6"/>
        <v>0</v>
      </c>
    </row>
    <row r="57" spans="1:9" ht="15" x14ac:dyDescent="0.25">
      <c r="A57" s="59"/>
      <c r="B57" s="53" t="s">
        <v>367</v>
      </c>
      <c r="C57" s="75" t="s">
        <v>555</v>
      </c>
      <c r="D57" s="52" t="s">
        <v>368</v>
      </c>
      <c r="E57" s="53" t="s">
        <v>225</v>
      </c>
      <c r="F57" s="86">
        <v>5</v>
      </c>
      <c r="G57" s="54">
        <f>F57</f>
        <v>5</v>
      </c>
      <c r="H57" s="51"/>
      <c r="I57" s="66">
        <f t="shared" si="6"/>
        <v>0</v>
      </c>
    </row>
    <row r="58" spans="1:9" ht="15" x14ac:dyDescent="0.25">
      <c r="A58" s="59"/>
      <c r="B58" s="53" t="s">
        <v>369</v>
      </c>
      <c r="C58" s="75" t="s">
        <v>555</v>
      </c>
      <c r="D58" s="52" t="s">
        <v>370</v>
      </c>
      <c r="E58" s="53" t="s">
        <v>225</v>
      </c>
      <c r="F58" s="86">
        <v>15</v>
      </c>
      <c r="G58" s="54">
        <f>F58</f>
        <v>15</v>
      </c>
      <c r="H58" s="51"/>
      <c r="I58" s="66">
        <f t="shared" si="6"/>
        <v>0</v>
      </c>
    </row>
    <row r="59" spans="1:9" ht="15" x14ac:dyDescent="0.25">
      <c r="A59" s="59"/>
      <c r="B59" s="78" t="s">
        <v>324</v>
      </c>
      <c r="C59" s="75" t="s">
        <v>555</v>
      </c>
      <c r="D59" s="52" t="s">
        <v>371</v>
      </c>
      <c r="E59" s="53" t="s">
        <v>225</v>
      </c>
      <c r="F59" s="86">
        <v>10</v>
      </c>
      <c r="G59" s="55">
        <f t="shared" si="7"/>
        <v>10</v>
      </c>
      <c r="H59" s="51"/>
      <c r="I59" s="56">
        <f t="shared" si="6"/>
        <v>0</v>
      </c>
    </row>
    <row r="60" spans="1:9" ht="15" x14ac:dyDescent="0.25">
      <c r="A60" s="59"/>
      <c r="B60" s="78" t="s">
        <v>325</v>
      </c>
      <c r="C60" s="75" t="s">
        <v>555</v>
      </c>
      <c r="D60" s="52" t="s">
        <v>374</v>
      </c>
      <c r="E60" s="53" t="s">
        <v>225</v>
      </c>
      <c r="F60" s="86">
        <v>20</v>
      </c>
      <c r="G60" s="55">
        <f t="shared" si="7"/>
        <v>20</v>
      </c>
      <c r="H60" s="51"/>
      <c r="I60" s="56">
        <f t="shared" si="6"/>
        <v>0</v>
      </c>
    </row>
    <row r="61" spans="1:9" ht="15" x14ac:dyDescent="0.25">
      <c r="A61" s="59"/>
      <c r="B61" s="78" t="s">
        <v>326</v>
      </c>
      <c r="C61" s="75" t="s">
        <v>555</v>
      </c>
      <c r="D61" s="52" t="s">
        <v>372</v>
      </c>
      <c r="E61" s="53" t="s">
        <v>228</v>
      </c>
      <c r="F61" s="86">
        <v>130</v>
      </c>
      <c r="G61" s="55">
        <f t="shared" si="7"/>
        <v>130</v>
      </c>
      <c r="H61" s="51"/>
      <c r="I61" s="56">
        <f t="shared" si="6"/>
        <v>0</v>
      </c>
    </row>
    <row r="62" spans="1:9" ht="15" x14ac:dyDescent="0.25">
      <c r="A62" s="59"/>
      <c r="B62" s="78" t="s">
        <v>327</v>
      </c>
      <c r="C62" s="75" t="s">
        <v>555</v>
      </c>
      <c r="D62" s="52" t="s">
        <v>373</v>
      </c>
      <c r="E62" s="53" t="s">
        <v>228</v>
      </c>
      <c r="F62" s="86">
        <v>390</v>
      </c>
      <c r="G62" s="55">
        <f t="shared" si="7"/>
        <v>390</v>
      </c>
      <c r="H62" s="51"/>
      <c r="I62" s="56">
        <f t="shared" si="6"/>
        <v>0</v>
      </c>
    </row>
    <row r="63" spans="1:9" ht="15" x14ac:dyDescent="0.25">
      <c r="A63" s="59"/>
      <c r="B63" s="78" t="s">
        <v>328</v>
      </c>
      <c r="C63" s="75" t="s">
        <v>555</v>
      </c>
      <c r="D63" s="52" t="s">
        <v>375</v>
      </c>
      <c r="E63" s="53" t="s">
        <v>229</v>
      </c>
      <c r="F63" s="86">
        <v>2</v>
      </c>
      <c r="G63" s="55">
        <f t="shared" si="7"/>
        <v>2</v>
      </c>
      <c r="H63" s="51"/>
      <c r="I63" s="56">
        <f t="shared" si="6"/>
        <v>0</v>
      </c>
    </row>
    <row r="64" spans="1:9" ht="30" x14ac:dyDescent="0.25">
      <c r="A64" s="59"/>
      <c r="B64" s="78" t="s">
        <v>283</v>
      </c>
      <c r="C64" s="75" t="s">
        <v>488</v>
      </c>
      <c r="D64" s="52" t="s">
        <v>208</v>
      </c>
      <c r="E64" s="53" t="s">
        <v>229</v>
      </c>
      <c r="F64" s="86">
        <v>154</v>
      </c>
      <c r="G64" s="55">
        <f>F64</f>
        <v>154</v>
      </c>
      <c r="H64" s="51"/>
      <c r="I64" s="56">
        <f t="shared" si="6"/>
        <v>0</v>
      </c>
    </row>
    <row r="65" spans="1:11" x14ac:dyDescent="0.25">
      <c r="A65" s="6"/>
      <c r="B65" s="7"/>
      <c r="C65" s="7"/>
      <c r="D65" s="3"/>
      <c r="E65" s="2"/>
      <c r="F65" s="15"/>
      <c r="G65" s="15"/>
      <c r="H65" s="17"/>
      <c r="I65" s="39"/>
    </row>
    <row r="66" spans="1:11" s="21" customFormat="1" ht="15.75" x14ac:dyDescent="0.25">
      <c r="A66" s="60" t="s">
        <v>180</v>
      </c>
      <c r="B66" s="61"/>
      <c r="C66" s="61"/>
      <c r="D66" s="62" t="s">
        <v>520</v>
      </c>
      <c r="E66" s="61"/>
      <c r="F66" s="63"/>
      <c r="G66" s="63"/>
      <c r="H66" s="63"/>
      <c r="I66" s="64">
        <f>SUBTOTAL(9,I67:I71)</f>
        <v>0</v>
      </c>
    </row>
    <row r="67" spans="1:11" ht="15" x14ac:dyDescent="0.25">
      <c r="A67" s="59"/>
      <c r="B67" s="53" t="s">
        <v>90</v>
      </c>
      <c r="C67" s="75" t="s">
        <v>555</v>
      </c>
      <c r="D67" s="52" t="s">
        <v>17</v>
      </c>
      <c r="E67" s="53" t="s">
        <v>231</v>
      </c>
      <c r="F67" s="86">
        <v>324.05</v>
      </c>
      <c r="G67" s="65">
        <f>F67</f>
        <v>324.05</v>
      </c>
      <c r="H67" s="51"/>
      <c r="I67" s="66">
        <f>ROUND(H67*G67,2)</f>
        <v>0</v>
      </c>
    </row>
    <row r="68" spans="1:11" ht="30" x14ac:dyDescent="0.25">
      <c r="A68" s="59"/>
      <c r="B68" s="53" t="s">
        <v>91</v>
      </c>
      <c r="C68" s="75" t="s">
        <v>555</v>
      </c>
      <c r="D68" s="52" t="s">
        <v>166</v>
      </c>
      <c r="E68" s="53" t="s">
        <v>231</v>
      </c>
      <c r="F68" s="86">
        <v>324.05</v>
      </c>
      <c r="G68" s="54">
        <f>F68</f>
        <v>324.05</v>
      </c>
      <c r="H68" s="51"/>
      <c r="I68" s="66">
        <f>ROUND(H68*G68,2)</f>
        <v>0</v>
      </c>
    </row>
    <row r="69" spans="1:11" ht="15" x14ac:dyDescent="0.25">
      <c r="A69" s="59"/>
      <c r="B69" s="53" t="s">
        <v>377</v>
      </c>
      <c r="C69" s="75" t="s">
        <v>555</v>
      </c>
      <c r="D69" s="52" t="s">
        <v>378</v>
      </c>
      <c r="E69" s="53" t="s">
        <v>231</v>
      </c>
      <c r="F69" s="86">
        <v>324.05</v>
      </c>
      <c r="G69" s="54">
        <f>F69</f>
        <v>324.05</v>
      </c>
      <c r="H69" s="51"/>
      <c r="I69" s="66">
        <f>ROUND(H69*G69,2)</f>
        <v>0</v>
      </c>
    </row>
    <row r="70" spans="1:11" ht="15" x14ac:dyDescent="0.25">
      <c r="A70" s="59"/>
      <c r="B70" s="53" t="s">
        <v>379</v>
      </c>
      <c r="C70" s="75" t="s">
        <v>555</v>
      </c>
      <c r="D70" s="52" t="s">
        <v>380</v>
      </c>
      <c r="E70" s="53" t="s">
        <v>376</v>
      </c>
      <c r="F70" s="86">
        <v>291.64500000000004</v>
      </c>
      <c r="G70" s="54">
        <f>F70</f>
        <v>291.64500000000004</v>
      </c>
      <c r="H70" s="51"/>
      <c r="I70" s="66">
        <f>ROUND(H70*G70,2)</f>
        <v>0</v>
      </c>
    </row>
    <row r="71" spans="1:11" x14ac:dyDescent="0.25">
      <c r="A71" s="6"/>
      <c r="B71" s="7"/>
      <c r="C71" s="7"/>
      <c r="D71" s="3"/>
      <c r="E71" s="2"/>
      <c r="F71" s="15"/>
      <c r="G71" s="15"/>
      <c r="H71" s="17"/>
      <c r="I71" s="39"/>
    </row>
    <row r="72" spans="1:11" s="21" customFormat="1" ht="15.75" x14ac:dyDescent="0.25">
      <c r="A72" s="60" t="s">
        <v>181</v>
      </c>
      <c r="B72" s="61"/>
      <c r="C72" s="61"/>
      <c r="D72" s="62" t="s">
        <v>521</v>
      </c>
      <c r="E72" s="61"/>
      <c r="F72" s="63"/>
      <c r="G72" s="63"/>
      <c r="H72" s="63"/>
      <c r="I72" s="64">
        <f>SUBTOTAL(9,I73:I78)</f>
        <v>0</v>
      </c>
    </row>
    <row r="73" spans="1:11" ht="13.9" customHeight="1" x14ac:dyDescent="0.25">
      <c r="A73" s="59"/>
      <c r="B73" s="53" t="s">
        <v>92</v>
      </c>
      <c r="C73" s="75" t="s">
        <v>555</v>
      </c>
      <c r="D73" s="52" t="s">
        <v>383</v>
      </c>
      <c r="E73" s="53" t="s">
        <v>231</v>
      </c>
      <c r="F73" s="86">
        <v>98.913250000000005</v>
      </c>
      <c r="G73" s="54">
        <f>F73</f>
        <v>98.913250000000005</v>
      </c>
      <c r="H73" s="51"/>
      <c r="I73" s="66">
        <f>ROUND(H73*G73,2)</f>
        <v>0</v>
      </c>
    </row>
    <row r="74" spans="1:11" ht="15" x14ac:dyDescent="0.25">
      <c r="A74" s="59"/>
      <c r="B74" s="53" t="s">
        <v>93</v>
      </c>
      <c r="C74" s="75" t="s">
        <v>555</v>
      </c>
      <c r="D74" s="52" t="s">
        <v>18</v>
      </c>
      <c r="E74" s="53" t="s">
        <v>231</v>
      </c>
      <c r="F74" s="86">
        <v>63.88000000000001</v>
      </c>
      <c r="G74" s="54">
        <f>F74</f>
        <v>63.88000000000001</v>
      </c>
      <c r="H74" s="51"/>
      <c r="I74" s="66">
        <f>ROUND(H74*G74,2)</f>
        <v>0</v>
      </c>
    </row>
    <row r="75" spans="1:11" ht="15" x14ac:dyDescent="0.25">
      <c r="A75" s="59"/>
      <c r="B75" s="53" t="s">
        <v>94</v>
      </c>
      <c r="C75" s="75" t="s">
        <v>555</v>
      </c>
      <c r="D75" s="52" t="s">
        <v>19</v>
      </c>
      <c r="E75" s="53" t="s">
        <v>231</v>
      </c>
      <c r="F75" s="86">
        <v>54.994225</v>
      </c>
      <c r="G75" s="54">
        <f>F75</f>
        <v>54.994225</v>
      </c>
      <c r="H75" s="51"/>
      <c r="I75" s="66">
        <f>ROUND(H75*G75,2)</f>
        <v>0</v>
      </c>
      <c r="K75" s="96"/>
    </row>
    <row r="76" spans="1:11" ht="15" x14ac:dyDescent="0.25">
      <c r="A76" s="59"/>
      <c r="B76" s="53" t="s">
        <v>377</v>
      </c>
      <c r="C76" s="75" t="s">
        <v>555</v>
      </c>
      <c r="D76" s="52" t="s">
        <v>378</v>
      </c>
      <c r="E76" s="53" t="s">
        <v>231</v>
      </c>
      <c r="F76" s="86">
        <v>54.994225</v>
      </c>
      <c r="G76" s="54">
        <f>F76</f>
        <v>54.994225</v>
      </c>
      <c r="H76" s="51"/>
      <c r="I76" s="66">
        <f>ROUND(H76*G76,2)</f>
        <v>0</v>
      </c>
    </row>
    <row r="77" spans="1:11" ht="15" x14ac:dyDescent="0.25">
      <c r="A77" s="59"/>
      <c r="B77" s="53" t="s">
        <v>381</v>
      </c>
      <c r="C77" s="75" t="s">
        <v>555</v>
      </c>
      <c r="D77" s="52" t="s">
        <v>382</v>
      </c>
      <c r="E77" s="53" t="s">
        <v>231</v>
      </c>
      <c r="F77" s="86">
        <v>54.994225</v>
      </c>
      <c r="G77" s="54">
        <f>F77</f>
        <v>54.994225</v>
      </c>
      <c r="H77" s="51"/>
      <c r="I77" s="66">
        <f>ROUND(H77*G77,2)</f>
        <v>0</v>
      </c>
    </row>
    <row r="78" spans="1:11" x14ac:dyDescent="0.25">
      <c r="A78" s="6"/>
      <c r="B78" s="7"/>
      <c r="C78" s="7"/>
      <c r="D78" s="3"/>
      <c r="E78" s="2"/>
      <c r="F78" s="17"/>
      <c r="G78" s="17"/>
      <c r="H78" s="17"/>
      <c r="I78" s="40"/>
    </row>
    <row r="79" spans="1:11" ht="15.75" x14ac:dyDescent="0.25">
      <c r="A79" s="60" t="s">
        <v>182</v>
      </c>
      <c r="B79" s="61"/>
      <c r="C79" s="61"/>
      <c r="D79" s="62" t="s">
        <v>522</v>
      </c>
      <c r="E79" s="61"/>
      <c r="F79" s="63"/>
      <c r="G79" s="63"/>
      <c r="H79" s="63"/>
      <c r="I79" s="64">
        <f>SUBTOTAL(9,I80:I81)</f>
        <v>0</v>
      </c>
    </row>
    <row r="80" spans="1:11" ht="15" x14ac:dyDescent="0.25">
      <c r="A80" s="59"/>
      <c r="B80" s="53" t="s">
        <v>265</v>
      </c>
      <c r="C80" s="75" t="s">
        <v>555</v>
      </c>
      <c r="D80" s="52" t="s">
        <v>266</v>
      </c>
      <c r="E80" s="53" t="s">
        <v>224</v>
      </c>
      <c r="F80" s="86">
        <v>2734.0000000000005</v>
      </c>
      <c r="G80" s="54">
        <f>F80</f>
        <v>2734.0000000000005</v>
      </c>
      <c r="H80" s="51"/>
      <c r="I80" s="66">
        <f>ROUND(H80*G80,2)</f>
        <v>0</v>
      </c>
    </row>
    <row r="81" spans="1:9" x14ac:dyDescent="0.25">
      <c r="A81" s="6"/>
      <c r="B81" s="48"/>
      <c r="C81" s="48"/>
      <c r="D81" s="49"/>
      <c r="E81" s="50"/>
      <c r="F81" s="45"/>
      <c r="G81" s="45"/>
      <c r="H81" s="46"/>
      <c r="I81" s="47"/>
    </row>
    <row r="82" spans="1:9" ht="15.75" x14ac:dyDescent="0.25">
      <c r="A82" s="60" t="s">
        <v>183</v>
      </c>
      <c r="B82" s="61"/>
      <c r="C82" s="61"/>
      <c r="D82" s="62" t="s">
        <v>523</v>
      </c>
      <c r="E82" s="61"/>
      <c r="F82" s="63"/>
      <c r="G82" s="63"/>
      <c r="H82" s="63"/>
      <c r="I82" s="64">
        <f>SUBTOTAL(9,I83:I92)</f>
        <v>0</v>
      </c>
    </row>
    <row r="83" spans="1:9" ht="15" x14ac:dyDescent="0.25">
      <c r="A83" s="59"/>
      <c r="B83" s="53" t="s">
        <v>384</v>
      </c>
      <c r="C83" s="75" t="s">
        <v>555</v>
      </c>
      <c r="D83" s="52" t="s">
        <v>385</v>
      </c>
      <c r="E83" s="53" t="s">
        <v>229</v>
      </c>
      <c r="F83" s="86">
        <v>65.790000000000006</v>
      </c>
      <c r="G83" s="54">
        <f>F83</f>
        <v>65.790000000000006</v>
      </c>
      <c r="H83" s="51"/>
      <c r="I83" s="66">
        <f t="shared" ref="I83:I91" si="8">ROUND(H83*G83,2)</f>
        <v>0</v>
      </c>
    </row>
    <row r="84" spans="1:9" ht="15" x14ac:dyDescent="0.25">
      <c r="A84" s="59"/>
      <c r="B84" s="53" t="s">
        <v>386</v>
      </c>
      <c r="C84" s="75" t="s">
        <v>555</v>
      </c>
      <c r="D84" s="52" t="s">
        <v>387</v>
      </c>
      <c r="E84" s="53" t="s">
        <v>229</v>
      </c>
      <c r="F84" s="86">
        <v>87.721999999999994</v>
      </c>
      <c r="G84" s="54">
        <f t="shared" ref="G84:G91" si="9">F84</f>
        <v>87.721999999999994</v>
      </c>
      <c r="H84" s="51"/>
      <c r="I84" s="66">
        <f t="shared" si="8"/>
        <v>0</v>
      </c>
    </row>
    <row r="85" spans="1:9" ht="15" x14ac:dyDescent="0.25">
      <c r="A85" s="59"/>
      <c r="B85" s="53" t="s">
        <v>95</v>
      </c>
      <c r="C85" s="75" t="s">
        <v>555</v>
      </c>
      <c r="D85" s="52" t="s">
        <v>167</v>
      </c>
      <c r="E85" s="53" t="s">
        <v>224</v>
      </c>
      <c r="F85" s="86">
        <v>576.29999999999995</v>
      </c>
      <c r="G85" s="54">
        <f t="shared" si="9"/>
        <v>576.29999999999995</v>
      </c>
      <c r="H85" s="51"/>
      <c r="I85" s="66">
        <f t="shared" si="8"/>
        <v>0</v>
      </c>
    </row>
    <row r="86" spans="1:9" ht="15" x14ac:dyDescent="0.25">
      <c r="A86" s="59"/>
      <c r="B86" s="53" t="s">
        <v>220</v>
      </c>
      <c r="C86" s="75" t="s">
        <v>555</v>
      </c>
      <c r="D86" s="52" t="s">
        <v>244</v>
      </c>
      <c r="E86" s="53" t="s">
        <v>224</v>
      </c>
      <c r="F86" s="86">
        <v>166</v>
      </c>
      <c r="G86" s="55">
        <f t="shared" si="9"/>
        <v>166</v>
      </c>
      <c r="H86" s="51"/>
      <c r="I86" s="56">
        <f t="shared" si="8"/>
        <v>0</v>
      </c>
    </row>
    <row r="87" spans="1:9" ht="15" x14ac:dyDescent="0.25">
      <c r="A87" s="59"/>
      <c r="B87" s="53" t="s">
        <v>388</v>
      </c>
      <c r="C87" s="75" t="s">
        <v>555</v>
      </c>
      <c r="D87" s="52" t="s">
        <v>389</v>
      </c>
      <c r="E87" s="53" t="s">
        <v>231</v>
      </c>
      <c r="F87" s="86">
        <v>18.600000000000009</v>
      </c>
      <c r="G87" s="54">
        <f t="shared" si="9"/>
        <v>18.600000000000009</v>
      </c>
      <c r="H87" s="51"/>
      <c r="I87" s="66">
        <f t="shared" si="8"/>
        <v>0</v>
      </c>
    </row>
    <row r="88" spans="1:9" ht="15" x14ac:dyDescent="0.25">
      <c r="A88" s="59"/>
      <c r="B88" s="53" t="s">
        <v>390</v>
      </c>
      <c r="C88" s="75" t="s">
        <v>555</v>
      </c>
      <c r="D88" s="52" t="s">
        <v>391</v>
      </c>
      <c r="E88" s="53" t="s">
        <v>231</v>
      </c>
      <c r="F88" s="86">
        <v>18.600000000000009</v>
      </c>
      <c r="G88" s="54">
        <f>F88</f>
        <v>18.600000000000009</v>
      </c>
      <c r="H88" s="51"/>
      <c r="I88" s="66">
        <f t="shared" si="8"/>
        <v>0</v>
      </c>
    </row>
    <row r="89" spans="1:9" ht="15" x14ac:dyDescent="0.25">
      <c r="A89" s="59"/>
      <c r="B89" s="53" t="s">
        <v>226</v>
      </c>
      <c r="C89" s="75" t="s">
        <v>555</v>
      </c>
      <c r="D89" s="52" t="s">
        <v>227</v>
      </c>
      <c r="E89" s="53" t="s">
        <v>228</v>
      </c>
      <c r="F89" s="86">
        <v>5.4600000000000009</v>
      </c>
      <c r="G89" s="54">
        <f t="shared" si="9"/>
        <v>5.4600000000000009</v>
      </c>
      <c r="H89" s="51"/>
      <c r="I89" s="66">
        <f t="shared" si="8"/>
        <v>0</v>
      </c>
    </row>
    <row r="90" spans="1:9" ht="15" x14ac:dyDescent="0.25">
      <c r="A90" s="59"/>
      <c r="B90" s="53" t="s">
        <v>261</v>
      </c>
      <c r="C90" s="75" t="s">
        <v>555</v>
      </c>
      <c r="D90" s="52" t="s">
        <v>262</v>
      </c>
      <c r="E90" s="53" t="s">
        <v>231</v>
      </c>
      <c r="F90" s="86">
        <v>0.3</v>
      </c>
      <c r="G90" s="54">
        <f t="shared" si="9"/>
        <v>0.3</v>
      </c>
      <c r="H90" s="51"/>
      <c r="I90" s="66">
        <f t="shared" si="8"/>
        <v>0</v>
      </c>
    </row>
    <row r="91" spans="1:9" ht="15" x14ac:dyDescent="0.25">
      <c r="A91" s="59"/>
      <c r="B91" s="53" t="s">
        <v>263</v>
      </c>
      <c r="C91" s="75" t="s">
        <v>555</v>
      </c>
      <c r="D91" s="52" t="s">
        <v>264</v>
      </c>
      <c r="E91" s="53" t="s">
        <v>225</v>
      </c>
      <c r="F91" s="86">
        <v>2</v>
      </c>
      <c r="G91" s="54">
        <f t="shared" si="9"/>
        <v>2</v>
      </c>
      <c r="H91" s="51"/>
      <c r="I91" s="66">
        <f t="shared" si="8"/>
        <v>0</v>
      </c>
    </row>
    <row r="92" spans="1:9" x14ac:dyDescent="0.25">
      <c r="A92" s="6"/>
      <c r="B92" s="7"/>
      <c r="C92" s="7"/>
      <c r="D92" s="3"/>
      <c r="E92" s="2"/>
      <c r="F92" s="17"/>
      <c r="G92" s="17"/>
      <c r="H92" s="17"/>
      <c r="I92" s="40"/>
    </row>
    <row r="93" spans="1:9" s="21" customFormat="1" ht="15.75" x14ac:dyDescent="0.25">
      <c r="A93" s="60" t="s">
        <v>184</v>
      </c>
      <c r="B93" s="61"/>
      <c r="C93" s="61"/>
      <c r="D93" s="62" t="s">
        <v>392</v>
      </c>
      <c r="E93" s="61"/>
      <c r="F93" s="63"/>
      <c r="G93" s="63"/>
      <c r="H93" s="63"/>
      <c r="I93" s="64">
        <f>SUBTOTAL(9,I94:I98)</f>
        <v>0</v>
      </c>
    </row>
    <row r="94" spans="1:9" s="21" customFormat="1" ht="15" x14ac:dyDescent="0.25">
      <c r="A94" s="59"/>
      <c r="B94" s="53" t="s">
        <v>257</v>
      </c>
      <c r="C94" s="75" t="s">
        <v>555</v>
      </c>
      <c r="D94" s="52" t="s">
        <v>258</v>
      </c>
      <c r="E94" s="53" t="s">
        <v>229</v>
      </c>
      <c r="F94" s="86">
        <v>13.744999999999999</v>
      </c>
      <c r="G94" s="54">
        <f>F94</f>
        <v>13.744999999999999</v>
      </c>
      <c r="H94" s="51"/>
      <c r="I94" s="66">
        <f>ROUND(H94*G94,2)</f>
        <v>0</v>
      </c>
    </row>
    <row r="95" spans="1:9" ht="15" x14ac:dyDescent="0.25">
      <c r="A95" s="59"/>
      <c r="B95" s="53" t="s">
        <v>160</v>
      </c>
      <c r="C95" s="75" t="s">
        <v>555</v>
      </c>
      <c r="D95" s="52" t="s">
        <v>489</v>
      </c>
      <c r="E95" s="53" t="s">
        <v>229</v>
      </c>
      <c r="F95" s="86">
        <v>137.44999999999999</v>
      </c>
      <c r="G95" s="54">
        <f>F95</f>
        <v>137.44999999999999</v>
      </c>
      <c r="H95" s="51"/>
      <c r="I95" s="66">
        <f>ROUND(H95*G95,2)</f>
        <v>0</v>
      </c>
    </row>
    <row r="96" spans="1:9" ht="15" x14ac:dyDescent="0.25">
      <c r="A96" s="59"/>
      <c r="B96" s="53" t="s">
        <v>96</v>
      </c>
      <c r="C96" s="75" t="s">
        <v>555</v>
      </c>
      <c r="D96" s="52" t="s">
        <v>20</v>
      </c>
      <c r="E96" s="53" t="s">
        <v>231</v>
      </c>
      <c r="F96" s="86">
        <v>2.2942499999999999</v>
      </c>
      <c r="G96" s="54">
        <f>F96</f>
        <v>2.2942499999999999</v>
      </c>
      <c r="H96" s="51"/>
      <c r="I96" s="66">
        <f>ROUND(H96*G96,2)</f>
        <v>0</v>
      </c>
    </row>
    <row r="97" spans="1:9" ht="30" x14ac:dyDescent="0.25">
      <c r="A97" s="59"/>
      <c r="B97" s="53" t="s">
        <v>271</v>
      </c>
      <c r="C97" s="75" t="s">
        <v>555</v>
      </c>
      <c r="D97" s="52" t="s">
        <v>272</v>
      </c>
      <c r="E97" s="53" t="s">
        <v>229</v>
      </c>
      <c r="F97" s="86">
        <v>4.8</v>
      </c>
      <c r="G97" s="54">
        <f>F97</f>
        <v>4.8</v>
      </c>
      <c r="H97" s="51"/>
      <c r="I97" s="66">
        <f>ROUND(H97*G97,2)</f>
        <v>0</v>
      </c>
    </row>
    <row r="98" spans="1:9" ht="15" x14ac:dyDescent="0.25">
      <c r="A98" s="59"/>
      <c r="B98" s="7"/>
      <c r="C98" s="7"/>
      <c r="D98" s="3"/>
      <c r="E98" s="2"/>
      <c r="F98" s="15"/>
      <c r="G98" s="15"/>
      <c r="H98" s="17"/>
      <c r="I98" s="39"/>
    </row>
    <row r="99" spans="1:9" s="21" customFormat="1" ht="15.75" x14ac:dyDescent="0.25">
      <c r="A99" s="60" t="s">
        <v>185</v>
      </c>
      <c r="B99" s="61"/>
      <c r="C99" s="61"/>
      <c r="D99" s="62" t="s">
        <v>393</v>
      </c>
      <c r="E99" s="61"/>
      <c r="F99" s="63"/>
      <c r="G99" s="63"/>
      <c r="H99" s="63"/>
      <c r="I99" s="64">
        <f>SUBTOTAL(9,I100:I104)</f>
        <v>0</v>
      </c>
    </row>
    <row r="100" spans="1:9" ht="15" x14ac:dyDescent="0.25">
      <c r="A100" s="59"/>
      <c r="B100" s="53" t="s">
        <v>97</v>
      </c>
      <c r="C100" s="75" t="s">
        <v>555</v>
      </c>
      <c r="D100" s="52" t="s">
        <v>546</v>
      </c>
      <c r="E100" s="53" t="s">
        <v>228</v>
      </c>
      <c r="F100" s="86">
        <v>19.759999999999998</v>
      </c>
      <c r="G100" s="54">
        <f>F100</f>
        <v>19.759999999999998</v>
      </c>
      <c r="H100" s="51"/>
      <c r="I100" s="66">
        <f>ROUND(H100*G100,2)</f>
        <v>0</v>
      </c>
    </row>
    <row r="101" spans="1:9" ht="15" x14ac:dyDescent="0.25">
      <c r="A101" s="59"/>
      <c r="B101" s="53" t="s">
        <v>98</v>
      </c>
      <c r="C101" s="75" t="s">
        <v>555</v>
      </c>
      <c r="D101" s="52" t="s">
        <v>547</v>
      </c>
      <c r="E101" s="53" t="s">
        <v>229</v>
      </c>
      <c r="F101" s="86">
        <v>70.459999999999994</v>
      </c>
      <c r="G101" s="54">
        <f>F101</f>
        <v>70.459999999999994</v>
      </c>
      <c r="H101" s="51"/>
      <c r="I101" s="66">
        <f>ROUND(H101*G101,2)</f>
        <v>0</v>
      </c>
    </row>
    <row r="102" spans="1:9" ht="15" x14ac:dyDescent="0.25">
      <c r="A102" s="59"/>
      <c r="B102" s="53" t="s">
        <v>265</v>
      </c>
      <c r="C102" s="75" t="s">
        <v>555</v>
      </c>
      <c r="D102" s="52" t="s">
        <v>266</v>
      </c>
      <c r="E102" s="53" t="s">
        <v>224</v>
      </c>
      <c r="F102" s="86">
        <v>1303.42</v>
      </c>
      <c r="G102" s="54">
        <f>F102</f>
        <v>1303.42</v>
      </c>
      <c r="H102" s="51"/>
      <c r="I102" s="66">
        <f>ROUND(H102*G102,2)</f>
        <v>0</v>
      </c>
    </row>
    <row r="103" spans="1:9" ht="15" x14ac:dyDescent="0.25">
      <c r="A103" s="59"/>
      <c r="B103" s="53" t="s">
        <v>269</v>
      </c>
      <c r="C103" s="75" t="s">
        <v>555</v>
      </c>
      <c r="D103" s="52" t="s">
        <v>270</v>
      </c>
      <c r="E103" s="53" t="s">
        <v>228</v>
      </c>
      <c r="F103" s="86">
        <v>78.454999999999998</v>
      </c>
      <c r="G103" s="54">
        <f>F103</f>
        <v>78.454999999999998</v>
      </c>
      <c r="H103" s="51"/>
      <c r="I103" s="66">
        <f>ROUND(H103*G103,2)</f>
        <v>0</v>
      </c>
    </row>
    <row r="104" spans="1:9" ht="15" x14ac:dyDescent="0.25">
      <c r="A104" s="59"/>
      <c r="B104" s="9"/>
      <c r="C104" s="9"/>
      <c r="D104" s="3"/>
      <c r="E104" s="2"/>
      <c r="F104" s="11"/>
      <c r="G104" s="15"/>
      <c r="H104" s="17"/>
      <c r="I104" s="39"/>
    </row>
    <row r="105" spans="1:9" s="21" customFormat="1" ht="15.75" x14ac:dyDescent="0.25">
      <c r="A105" s="60" t="s">
        <v>186</v>
      </c>
      <c r="B105" s="61"/>
      <c r="C105" s="61"/>
      <c r="D105" s="62" t="s">
        <v>394</v>
      </c>
      <c r="E105" s="61"/>
      <c r="F105" s="87"/>
      <c r="G105" s="63"/>
      <c r="H105" s="63"/>
      <c r="I105" s="64">
        <f>SUBTOTAL(9,I106:I116)</f>
        <v>0</v>
      </c>
    </row>
    <row r="106" spans="1:9" ht="15" x14ac:dyDescent="0.25">
      <c r="A106" s="59"/>
      <c r="B106" s="53" t="s">
        <v>99</v>
      </c>
      <c r="C106" s="75" t="s">
        <v>555</v>
      </c>
      <c r="D106" s="52" t="s">
        <v>21</v>
      </c>
      <c r="E106" s="53" t="s">
        <v>231</v>
      </c>
      <c r="F106" s="86">
        <v>8.51</v>
      </c>
      <c r="G106" s="54">
        <f t="shared" ref="G106:G112" si="10">F106</f>
        <v>8.51</v>
      </c>
      <c r="H106" s="51"/>
      <c r="I106" s="66">
        <f t="shared" ref="I106:I115" si="11">ROUND(H106*G106,2)</f>
        <v>0</v>
      </c>
    </row>
    <row r="107" spans="1:9" ht="15" x14ac:dyDescent="0.25">
      <c r="A107" s="59"/>
      <c r="B107" s="53" t="s">
        <v>395</v>
      </c>
      <c r="C107" s="75" t="s">
        <v>555</v>
      </c>
      <c r="D107" s="52" t="s">
        <v>396</v>
      </c>
      <c r="E107" s="53" t="s">
        <v>229</v>
      </c>
      <c r="F107" s="86">
        <v>122</v>
      </c>
      <c r="G107" s="54">
        <f>F107</f>
        <v>122</v>
      </c>
      <c r="H107" s="51"/>
      <c r="I107" s="66">
        <f t="shared" si="11"/>
        <v>0</v>
      </c>
    </row>
    <row r="108" spans="1:9" ht="15" x14ac:dyDescent="0.25">
      <c r="A108" s="59"/>
      <c r="B108" s="53" t="s">
        <v>100</v>
      </c>
      <c r="C108" s="75" t="s">
        <v>555</v>
      </c>
      <c r="D108" s="52" t="s">
        <v>22</v>
      </c>
      <c r="E108" s="53" t="s">
        <v>229</v>
      </c>
      <c r="F108" s="86">
        <v>741.57999999999993</v>
      </c>
      <c r="G108" s="54">
        <f t="shared" si="10"/>
        <v>741.57999999999993</v>
      </c>
      <c r="H108" s="51"/>
      <c r="I108" s="66">
        <f t="shared" si="11"/>
        <v>0</v>
      </c>
    </row>
    <row r="109" spans="1:9" ht="15" x14ac:dyDescent="0.25">
      <c r="A109" s="59"/>
      <c r="B109" s="53" t="s">
        <v>101</v>
      </c>
      <c r="C109" s="75" t="s">
        <v>555</v>
      </c>
      <c r="D109" s="52" t="s">
        <v>23</v>
      </c>
      <c r="E109" s="53" t="s">
        <v>229</v>
      </c>
      <c r="F109" s="86">
        <v>672.08999999999992</v>
      </c>
      <c r="G109" s="54">
        <f t="shared" si="10"/>
        <v>672.08999999999992</v>
      </c>
      <c r="H109" s="51"/>
      <c r="I109" s="66">
        <f t="shared" si="11"/>
        <v>0</v>
      </c>
    </row>
    <row r="110" spans="1:9" ht="15" x14ac:dyDescent="0.25">
      <c r="A110" s="59"/>
      <c r="B110" s="53" t="s">
        <v>102</v>
      </c>
      <c r="C110" s="75" t="s">
        <v>555</v>
      </c>
      <c r="D110" s="52" t="s">
        <v>24</v>
      </c>
      <c r="E110" s="53" t="s">
        <v>229</v>
      </c>
      <c r="F110" s="86">
        <v>672.08999999999992</v>
      </c>
      <c r="G110" s="54">
        <f t="shared" si="10"/>
        <v>672.08999999999992</v>
      </c>
      <c r="H110" s="51"/>
      <c r="I110" s="66">
        <f t="shared" si="11"/>
        <v>0</v>
      </c>
    </row>
    <row r="111" spans="1:9" ht="15" x14ac:dyDescent="0.25">
      <c r="A111" s="59"/>
      <c r="B111" s="53" t="s">
        <v>103</v>
      </c>
      <c r="C111" s="75" t="s">
        <v>555</v>
      </c>
      <c r="D111" s="52" t="s">
        <v>26</v>
      </c>
      <c r="E111" s="53" t="s">
        <v>228</v>
      </c>
      <c r="F111" s="86">
        <v>116.62300000000002</v>
      </c>
      <c r="G111" s="54">
        <f t="shared" si="10"/>
        <v>116.62300000000002</v>
      </c>
      <c r="H111" s="51"/>
      <c r="I111" s="66">
        <f t="shared" si="11"/>
        <v>0</v>
      </c>
    </row>
    <row r="112" spans="1:9" ht="15" x14ac:dyDescent="0.25">
      <c r="A112" s="59"/>
      <c r="B112" s="53" t="s">
        <v>245</v>
      </c>
      <c r="C112" s="75" t="s">
        <v>555</v>
      </c>
      <c r="D112" s="52" t="s">
        <v>25</v>
      </c>
      <c r="E112" s="53" t="s">
        <v>229</v>
      </c>
      <c r="F112" s="86">
        <v>270.74</v>
      </c>
      <c r="G112" s="54">
        <f t="shared" si="10"/>
        <v>270.74</v>
      </c>
      <c r="H112" s="51"/>
      <c r="I112" s="66">
        <f t="shared" si="11"/>
        <v>0</v>
      </c>
    </row>
    <row r="113" spans="1:9" ht="14.45" customHeight="1" x14ac:dyDescent="0.25">
      <c r="A113" s="59"/>
      <c r="B113" s="53" t="s">
        <v>285</v>
      </c>
      <c r="C113" s="53" t="s">
        <v>488</v>
      </c>
      <c r="D113" s="52" t="s">
        <v>284</v>
      </c>
      <c r="E113" s="53" t="s">
        <v>229</v>
      </c>
      <c r="F113" s="86">
        <v>44</v>
      </c>
      <c r="G113" s="54">
        <f>F113</f>
        <v>44</v>
      </c>
      <c r="H113" s="51"/>
      <c r="I113" s="66">
        <f t="shared" si="11"/>
        <v>0</v>
      </c>
    </row>
    <row r="114" spans="1:9" ht="17.45" customHeight="1" x14ac:dyDescent="0.25">
      <c r="A114" s="59"/>
      <c r="B114" s="53" t="s">
        <v>286</v>
      </c>
      <c r="C114" s="53" t="s">
        <v>488</v>
      </c>
      <c r="D114" s="52" t="s">
        <v>254</v>
      </c>
      <c r="E114" s="53" t="s">
        <v>229</v>
      </c>
      <c r="F114" s="86">
        <v>66</v>
      </c>
      <c r="G114" s="54">
        <f>F114</f>
        <v>66</v>
      </c>
      <c r="H114" s="51"/>
      <c r="I114" s="66">
        <f t="shared" si="11"/>
        <v>0</v>
      </c>
    </row>
    <row r="115" spans="1:9" ht="15" x14ac:dyDescent="0.25">
      <c r="A115" s="59"/>
      <c r="B115" s="53" t="s">
        <v>287</v>
      </c>
      <c r="C115" s="53" t="s">
        <v>488</v>
      </c>
      <c r="D115" s="52" t="s">
        <v>239</v>
      </c>
      <c r="E115" s="53" t="s">
        <v>229</v>
      </c>
      <c r="F115" s="86">
        <v>110</v>
      </c>
      <c r="G115" s="54">
        <f>F115</f>
        <v>110</v>
      </c>
      <c r="H115" s="51"/>
      <c r="I115" s="66">
        <f t="shared" si="11"/>
        <v>0</v>
      </c>
    </row>
    <row r="116" spans="1:9" ht="15" x14ac:dyDescent="0.25">
      <c r="A116" s="59"/>
      <c r="B116" s="53"/>
      <c r="C116" s="53"/>
      <c r="D116" s="52"/>
      <c r="E116" s="53"/>
      <c r="F116" s="86"/>
      <c r="G116" s="55"/>
      <c r="H116" s="51"/>
      <c r="I116" s="56"/>
    </row>
    <row r="117" spans="1:9" ht="15.75" x14ac:dyDescent="0.25">
      <c r="A117" s="60" t="s">
        <v>188</v>
      </c>
      <c r="B117" s="61"/>
      <c r="C117" s="61"/>
      <c r="D117" s="62" t="s">
        <v>524</v>
      </c>
      <c r="E117" s="61"/>
      <c r="F117" s="87"/>
      <c r="G117" s="63"/>
      <c r="H117" s="63"/>
      <c r="I117" s="64">
        <f>SUBTOTAL(9,I118:I123)</f>
        <v>0</v>
      </c>
    </row>
    <row r="118" spans="1:9" ht="15" x14ac:dyDescent="0.25">
      <c r="A118" s="59"/>
      <c r="B118" s="53" t="s">
        <v>408</v>
      </c>
      <c r="C118" s="75" t="s">
        <v>555</v>
      </c>
      <c r="D118" s="52" t="s">
        <v>409</v>
      </c>
      <c r="E118" s="53" t="s">
        <v>229</v>
      </c>
      <c r="F118" s="86">
        <v>108.38750000000002</v>
      </c>
      <c r="G118" s="54">
        <f>F118</f>
        <v>108.38750000000002</v>
      </c>
      <c r="H118" s="51"/>
      <c r="I118" s="66">
        <f>ROUND(H118*G118,2)</f>
        <v>0</v>
      </c>
    </row>
    <row r="119" spans="1:9" ht="15" x14ac:dyDescent="0.25">
      <c r="A119" s="59"/>
      <c r="B119" s="53" t="s">
        <v>410</v>
      </c>
      <c r="C119" s="75" t="s">
        <v>555</v>
      </c>
      <c r="D119" s="52" t="s">
        <v>411</v>
      </c>
      <c r="E119" s="53" t="s">
        <v>229</v>
      </c>
      <c r="F119" s="86">
        <v>210.405</v>
      </c>
      <c r="G119" s="54">
        <f>F119</f>
        <v>210.405</v>
      </c>
      <c r="H119" s="51"/>
      <c r="I119" s="66">
        <f>ROUND(H119*G119,2)</f>
        <v>0</v>
      </c>
    </row>
    <row r="120" spans="1:9" ht="15" x14ac:dyDescent="0.25">
      <c r="A120" s="59"/>
      <c r="B120" s="53" t="s">
        <v>406</v>
      </c>
      <c r="C120" s="75" t="s">
        <v>555</v>
      </c>
      <c r="D120" s="52" t="s">
        <v>407</v>
      </c>
      <c r="E120" s="53" t="s">
        <v>229</v>
      </c>
      <c r="F120" s="86">
        <v>144.39100000000002</v>
      </c>
      <c r="G120" s="54">
        <f>F120</f>
        <v>144.39100000000002</v>
      </c>
      <c r="H120" s="51"/>
      <c r="I120" s="66">
        <f>ROUND(H120*G120,2)</f>
        <v>0</v>
      </c>
    </row>
    <row r="121" spans="1:9" ht="15" x14ac:dyDescent="0.25">
      <c r="A121" s="59"/>
      <c r="B121" s="53" t="s">
        <v>412</v>
      </c>
      <c r="C121" s="75" t="s">
        <v>555</v>
      </c>
      <c r="D121" s="52" t="s">
        <v>413</v>
      </c>
      <c r="E121" s="53" t="s">
        <v>229</v>
      </c>
      <c r="F121" s="86">
        <v>144.39100000000002</v>
      </c>
      <c r="G121" s="54">
        <f>F121</f>
        <v>144.39100000000002</v>
      </c>
      <c r="H121" s="51"/>
      <c r="I121" s="66">
        <f>ROUND(H121*G121,2)</f>
        <v>0</v>
      </c>
    </row>
    <row r="122" spans="1:9" ht="15" x14ac:dyDescent="0.25">
      <c r="A122" s="59"/>
      <c r="B122" s="53" t="s">
        <v>414</v>
      </c>
      <c r="C122" s="75" t="s">
        <v>555</v>
      </c>
      <c r="D122" s="52" t="s">
        <v>415</v>
      </c>
      <c r="E122" s="53" t="s">
        <v>229</v>
      </c>
      <c r="F122" s="86">
        <v>144.39100000000002</v>
      </c>
      <c r="G122" s="54">
        <f>F122</f>
        <v>144.39100000000002</v>
      </c>
      <c r="H122" s="51"/>
      <c r="I122" s="66">
        <f>ROUND(H122*G122,2)</f>
        <v>0</v>
      </c>
    </row>
    <row r="123" spans="1:9" ht="15" x14ac:dyDescent="0.25">
      <c r="A123" s="59"/>
      <c r="B123" s="9"/>
      <c r="C123" s="9"/>
      <c r="D123" s="3"/>
      <c r="E123" s="2"/>
      <c r="F123" s="11"/>
      <c r="G123" s="15"/>
      <c r="H123" s="17"/>
      <c r="I123" s="39"/>
    </row>
    <row r="124" spans="1:9" s="21" customFormat="1" ht="15.75" x14ac:dyDescent="0.25">
      <c r="A124" s="60" t="s">
        <v>187</v>
      </c>
      <c r="B124" s="61"/>
      <c r="C124" s="61"/>
      <c r="D124" s="62" t="s">
        <v>525</v>
      </c>
      <c r="E124" s="61"/>
      <c r="F124" s="87"/>
      <c r="G124" s="63"/>
      <c r="H124" s="63"/>
      <c r="I124" s="64">
        <f>SUBTOTAL(9,I125:I126)</f>
        <v>0</v>
      </c>
    </row>
    <row r="125" spans="1:9" ht="15" x14ac:dyDescent="0.25">
      <c r="A125" s="59"/>
      <c r="B125" s="53" t="s">
        <v>161</v>
      </c>
      <c r="C125" s="75" t="s">
        <v>555</v>
      </c>
      <c r="D125" s="52" t="s">
        <v>162</v>
      </c>
      <c r="E125" s="53" t="s">
        <v>229</v>
      </c>
      <c r="F125" s="86">
        <v>177.815</v>
      </c>
      <c r="G125" s="54">
        <f>F125</f>
        <v>177.815</v>
      </c>
      <c r="H125" s="51"/>
      <c r="I125" s="66">
        <f>ROUND(H125*G125,2)</f>
        <v>0</v>
      </c>
    </row>
    <row r="126" spans="1:9" ht="15" x14ac:dyDescent="0.25">
      <c r="A126" s="59"/>
      <c r="B126" s="2"/>
      <c r="C126" s="2"/>
      <c r="D126" s="3"/>
      <c r="E126" s="2"/>
      <c r="F126" s="11"/>
      <c r="G126" s="15"/>
      <c r="H126" s="17"/>
      <c r="I126" s="39"/>
    </row>
    <row r="127" spans="1:9" s="21" customFormat="1" ht="15.75" x14ac:dyDescent="0.25">
      <c r="A127" s="60" t="s">
        <v>189</v>
      </c>
      <c r="B127" s="61"/>
      <c r="C127" s="61"/>
      <c r="D127" s="62" t="s">
        <v>397</v>
      </c>
      <c r="E127" s="61"/>
      <c r="F127" s="87"/>
      <c r="G127" s="63"/>
      <c r="H127" s="63"/>
      <c r="I127" s="64">
        <f>SUBTOTAL(9,I128:I129)</f>
        <v>0</v>
      </c>
    </row>
    <row r="128" spans="1:9" ht="15" x14ac:dyDescent="0.25">
      <c r="A128" s="59"/>
      <c r="B128" s="53" t="s">
        <v>104</v>
      </c>
      <c r="C128" s="75" t="s">
        <v>555</v>
      </c>
      <c r="D128" s="52" t="s">
        <v>398</v>
      </c>
      <c r="E128" s="53" t="s">
        <v>229</v>
      </c>
      <c r="F128" s="86">
        <v>121.6</v>
      </c>
      <c r="G128" s="54">
        <f>F128</f>
        <v>121.6</v>
      </c>
      <c r="H128" s="51"/>
      <c r="I128" s="66">
        <f>ROUND(H128*G128,2)</f>
        <v>0</v>
      </c>
    </row>
    <row r="129" spans="1:9" ht="15" x14ac:dyDescent="0.25">
      <c r="A129" s="59"/>
      <c r="B129" s="7"/>
      <c r="C129" s="7"/>
      <c r="D129" s="3"/>
      <c r="E129" s="2"/>
      <c r="F129" s="11"/>
      <c r="G129" s="15"/>
      <c r="H129" s="17"/>
      <c r="I129" s="39"/>
    </row>
    <row r="130" spans="1:9" s="21" customFormat="1" ht="15.75" x14ac:dyDescent="0.25">
      <c r="A130" s="60" t="s">
        <v>190</v>
      </c>
      <c r="B130" s="61"/>
      <c r="C130" s="61"/>
      <c r="D130" s="62" t="s">
        <v>399</v>
      </c>
      <c r="E130" s="61"/>
      <c r="F130" s="87"/>
      <c r="G130" s="63"/>
      <c r="H130" s="63"/>
      <c r="I130" s="64">
        <f>SUBTOTAL(9,I131:I134)</f>
        <v>0</v>
      </c>
    </row>
    <row r="131" spans="1:9" ht="15" x14ac:dyDescent="0.25">
      <c r="A131" s="59"/>
      <c r="B131" s="53" t="s">
        <v>105</v>
      </c>
      <c r="C131" s="75" t="s">
        <v>555</v>
      </c>
      <c r="D131" s="52" t="s">
        <v>155</v>
      </c>
      <c r="E131" s="53" t="s">
        <v>225</v>
      </c>
      <c r="F131" s="86">
        <v>4</v>
      </c>
      <c r="G131" s="54">
        <f>F131</f>
        <v>4</v>
      </c>
      <c r="H131" s="51"/>
      <c r="I131" s="66">
        <f>ROUND(H131*G131,2)</f>
        <v>0</v>
      </c>
    </row>
    <row r="132" spans="1:9" ht="15" x14ac:dyDescent="0.25">
      <c r="A132" s="59"/>
      <c r="B132" s="53" t="s">
        <v>106</v>
      </c>
      <c r="C132" s="75" t="s">
        <v>555</v>
      </c>
      <c r="D132" s="52" t="s">
        <v>156</v>
      </c>
      <c r="E132" s="53" t="s">
        <v>225</v>
      </c>
      <c r="F132" s="86">
        <v>3</v>
      </c>
      <c r="G132" s="54">
        <f>F132</f>
        <v>3</v>
      </c>
      <c r="H132" s="51"/>
      <c r="I132" s="66">
        <f>ROUND(H132*G132,2)</f>
        <v>0</v>
      </c>
    </row>
    <row r="133" spans="1:9" ht="15" x14ac:dyDescent="0.25">
      <c r="A133" s="59"/>
      <c r="B133" s="53" t="s">
        <v>288</v>
      </c>
      <c r="C133" s="53" t="s">
        <v>488</v>
      </c>
      <c r="D133" s="52" t="s">
        <v>280</v>
      </c>
      <c r="E133" s="53" t="s">
        <v>65</v>
      </c>
      <c r="F133" s="86">
        <v>1</v>
      </c>
      <c r="G133" s="54">
        <f>F133</f>
        <v>1</v>
      </c>
      <c r="H133" s="51"/>
      <c r="I133" s="66">
        <f>ROUND(H133*G133,2)</f>
        <v>0</v>
      </c>
    </row>
    <row r="134" spans="1:9" ht="15" x14ac:dyDescent="0.25">
      <c r="A134" s="59"/>
      <c r="B134" s="79"/>
      <c r="C134" s="79"/>
      <c r="D134" s="80"/>
      <c r="E134" s="79"/>
      <c r="F134" s="88"/>
      <c r="G134" s="15"/>
      <c r="H134" s="17"/>
      <c r="I134" s="39"/>
    </row>
    <row r="135" spans="1:9" s="21" customFormat="1" ht="15.75" x14ac:dyDescent="0.25">
      <c r="A135" s="60" t="s">
        <v>191</v>
      </c>
      <c r="B135" s="61"/>
      <c r="C135" s="61"/>
      <c r="D135" s="62" t="s">
        <v>526</v>
      </c>
      <c r="E135" s="61"/>
      <c r="F135" s="87"/>
      <c r="G135" s="63"/>
      <c r="H135" s="63"/>
      <c r="I135" s="64">
        <f>SUBTOTAL(9,I136:I139)</f>
        <v>0</v>
      </c>
    </row>
    <row r="136" spans="1:9" ht="15" x14ac:dyDescent="0.25">
      <c r="A136" s="59"/>
      <c r="B136" s="53" t="s">
        <v>107</v>
      </c>
      <c r="C136" s="75" t="s">
        <v>555</v>
      </c>
      <c r="D136" s="52" t="s">
        <v>27</v>
      </c>
      <c r="E136" s="53" t="s">
        <v>229</v>
      </c>
      <c r="F136" s="86">
        <v>100</v>
      </c>
      <c r="G136" s="55">
        <f>F136</f>
        <v>100</v>
      </c>
      <c r="H136" s="51"/>
      <c r="I136" s="56">
        <f>ROUND(H136*G136,2)</f>
        <v>0</v>
      </c>
    </row>
    <row r="137" spans="1:9" ht="15" x14ac:dyDescent="0.25">
      <c r="A137" s="59"/>
      <c r="B137" s="53" t="s">
        <v>347</v>
      </c>
      <c r="C137" s="53" t="s">
        <v>488</v>
      </c>
      <c r="D137" s="52" t="s">
        <v>350</v>
      </c>
      <c r="E137" s="53" t="s">
        <v>65</v>
      </c>
      <c r="F137" s="86">
        <v>40</v>
      </c>
      <c r="G137" s="54">
        <f>F137</f>
        <v>40</v>
      </c>
      <c r="H137" s="51"/>
      <c r="I137" s="66">
        <f>ROUND(H137*G137,2)</f>
        <v>0</v>
      </c>
    </row>
    <row r="138" spans="1:9" ht="15" x14ac:dyDescent="0.25">
      <c r="A138" s="59"/>
      <c r="B138" s="53" t="s">
        <v>259</v>
      </c>
      <c r="C138" s="75" t="s">
        <v>555</v>
      </c>
      <c r="D138" s="52" t="s">
        <v>260</v>
      </c>
      <c r="E138" s="53" t="s">
        <v>229</v>
      </c>
      <c r="F138" s="86">
        <v>1.4</v>
      </c>
      <c r="G138" s="55">
        <f>F138</f>
        <v>1.4</v>
      </c>
      <c r="H138" s="51"/>
      <c r="I138" s="56">
        <f>ROUND(H138*G138,2)</f>
        <v>0</v>
      </c>
    </row>
    <row r="139" spans="1:9" ht="15" x14ac:dyDescent="0.25">
      <c r="A139" s="59"/>
      <c r="B139" s="8"/>
      <c r="C139" s="8"/>
      <c r="D139" s="8"/>
      <c r="E139" s="7"/>
      <c r="F139" s="11"/>
      <c r="G139" s="15"/>
      <c r="H139" s="17"/>
      <c r="I139" s="39"/>
    </row>
    <row r="140" spans="1:9" s="21" customFormat="1" ht="15.75" x14ac:dyDescent="0.25">
      <c r="A140" s="60" t="s">
        <v>192</v>
      </c>
      <c r="B140" s="61"/>
      <c r="C140" s="61"/>
      <c r="D140" s="62" t="s">
        <v>527</v>
      </c>
      <c r="E140" s="61"/>
      <c r="F140" s="87"/>
      <c r="G140" s="63"/>
      <c r="H140" s="63"/>
      <c r="I140" s="64">
        <f>SUBTOTAL(9,I141:I147)</f>
        <v>0</v>
      </c>
    </row>
    <row r="141" spans="1:9" s="21" customFormat="1" ht="15" x14ac:dyDescent="0.25">
      <c r="A141" s="59"/>
      <c r="B141" s="53" t="s">
        <v>400</v>
      </c>
      <c r="C141" s="75" t="s">
        <v>555</v>
      </c>
      <c r="D141" s="52" t="s">
        <v>401</v>
      </c>
      <c r="E141" s="53" t="s">
        <v>229</v>
      </c>
      <c r="F141" s="86">
        <v>35.159999999999997</v>
      </c>
      <c r="G141" s="55">
        <f t="shared" ref="G141:G146" si="12">F141</f>
        <v>35.159999999999997</v>
      </c>
      <c r="H141" s="51"/>
      <c r="I141" s="56">
        <f t="shared" ref="I141:I146" si="13">ROUND(H141*G141,2)</f>
        <v>0</v>
      </c>
    </row>
    <row r="142" spans="1:9" ht="15" x14ac:dyDescent="0.25">
      <c r="A142" s="59"/>
      <c r="B142" s="53" t="s">
        <v>108</v>
      </c>
      <c r="C142" s="75" t="s">
        <v>555</v>
      </c>
      <c r="D142" s="52" t="s">
        <v>28</v>
      </c>
      <c r="E142" s="53" t="s">
        <v>229</v>
      </c>
      <c r="F142" s="86">
        <v>1.35</v>
      </c>
      <c r="G142" s="55">
        <f t="shared" si="12"/>
        <v>1.35</v>
      </c>
      <c r="H142" s="51"/>
      <c r="I142" s="56">
        <f t="shared" si="13"/>
        <v>0</v>
      </c>
    </row>
    <row r="143" spans="1:9" ht="15" x14ac:dyDescent="0.25">
      <c r="A143" s="59"/>
      <c r="B143" s="53" t="s">
        <v>109</v>
      </c>
      <c r="C143" s="75" t="s">
        <v>555</v>
      </c>
      <c r="D143" s="52" t="s">
        <v>29</v>
      </c>
      <c r="E143" s="53" t="s">
        <v>229</v>
      </c>
      <c r="F143" s="86">
        <v>4.16</v>
      </c>
      <c r="G143" s="55">
        <f t="shared" si="12"/>
        <v>4.16</v>
      </c>
      <c r="H143" s="51"/>
      <c r="I143" s="56">
        <f t="shared" si="13"/>
        <v>0</v>
      </c>
    </row>
    <row r="144" spans="1:9" ht="15" x14ac:dyDescent="0.25">
      <c r="A144" s="59"/>
      <c r="B144" s="53" t="s">
        <v>110</v>
      </c>
      <c r="C144" s="75" t="s">
        <v>555</v>
      </c>
      <c r="D144" s="52" t="s">
        <v>30</v>
      </c>
      <c r="E144" s="53" t="s">
        <v>229</v>
      </c>
      <c r="F144" s="86">
        <v>36.06</v>
      </c>
      <c r="G144" s="55">
        <f t="shared" si="12"/>
        <v>36.06</v>
      </c>
      <c r="H144" s="51"/>
      <c r="I144" s="56">
        <f t="shared" si="13"/>
        <v>0</v>
      </c>
    </row>
    <row r="145" spans="1:9" ht="15" x14ac:dyDescent="0.25">
      <c r="A145" s="59"/>
      <c r="B145" s="53" t="s">
        <v>111</v>
      </c>
      <c r="C145" s="75" t="s">
        <v>555</v>
      </c>
      <c r="D145" s="52" t="s">
        <v>402</v>
      </c>
      <c r="E145" s="53" t="s">
        <v>229</v>
      </c>
      <c r="F145" s="86">
        <v>1.2</v>
      </c>
      <c r="G145" s="55">
        <f t="shared" si="12"/>
        <v>1.2</v>
      </c>
      <c r="H145" s="51"/>
      <c r="I145" s="56">
        <f t="shared" si="13"/>
        <v>0</v>
      </c>
    </row>
    <row r="146" spans="1:9" ht="15" x14ac:dyDescent="0.25">
      <c r="A146" s="59"/>
      <c r="B146" s="53" t="s">
        <v>349</v>
      </c>
      <c r="C146" s="53" t="s">
        <v>488</v>
      </c>
      <c r="D146" s="52" t="s">
        <v>348</v>
      </c>
      <c r="E146" s="53" t="s">
        <v>229</v>
      </c>
      <c r="F146" s="86">
        <v>10</v>
      </c>
      <c r="G146" s="54">
        <f t="shared" si="12"/>
        <v>10</v>
      </c>
      <c r="H146" s="51"/>
      <c r="I146" s="66">
        <f t="shared" si="13"/>
        <v>0</v>
      </c>
    </row>
    <row r="147" spans="1:9" ht="15" x14ac:dyDescent="0.25">
      <c r="A147" s="59"/>
      <c r="B147" s="53"/>
      <c r="C147" s="53"/>
      <c r="D147" s="52"/>
      <c r="E147" s="53"/>
      <c r="F147" s="86"/>
      <c r="G147" s="55"/>
      <c r="H147" s="51"/>
      <c r="I147" s="56"/>
    </row>
    <row r="148" spans="1:9" s="21" customFormat="1" ht="15.75" x14ac:dyDescent="0.25">
      <c r="A148" s="60" t="s">
        <v>193</v>
      </c>
      <c r="B148" s="61"/>
      <c r="C148" s="61"/>
      <c r="D148" s="62" t="s">
        <v>528</v>
      </c>
      <c r="E148" s="61"/>
      <c r="F148" s="87"/>
      <c r="G148" s="63"/>
      <c r="H148" s="63"/>
      <c r="I148" s="64">
        <f>SUBTOTAL(9,I149:I152)</f>
        <v>0</v>
      </c>
    </row>
    <row r="149" spans="1:9" ht="15" x14ac:dyDescent="0.25">
      <c r="A149" s="59"/>
      <c r="B149" s="53" t="s">
        <v>112</v>
      </c>
      <c r="C149" s="75" t="s">
        <v>555</v>
      </c>
      <c r="D149" s="52" t="s">
        <v>168</v>
      </c>
      <c r="E149" s="53" t="s">
        <v>361</v>
      </c>
      <c r="F149" s="86">
        <v>8</v>
      </c>
      <c r="G149" s="54">
        <f>F149</f>
        <v>8</v>
      </c>
      <c r="H149" s="51"/>
      <c r="I149" s="66">
        <f>ROUND(H149*G149,2)</f>
        <v>0</v>
      </c>
    </row>
    <row r="150" spans="1:9" ht="15" x14ac:dyDescent="0.25">
      <c r="A150" s="59"/>
      <c r="B150" s="53" t="s">
        <v>114</v>
      </c>
      <c r="C150" s="75" t="s">
        <v>555</v>
      </c>
      <c r="D150" s="52" t="s">
        <v>32</v>
      </c>
      <c r="E150" s="53" t="s">
        <v>225</v>
      </c>
      <c r="F150" s="86">
        <v>6</v>
      </c>
      <c r="G150" s="54">
        <f>F150</f>
        <v>6</v>
      </c>
      <c r="H150" s="51"/>
      <c r="I150" s="66">
        <f>ROUND(H150*G150,2)</f>
        <v>0</v>
      </c>
    </row>
    <row r="151" spans="1:9" ht="15" x14ac:dyDescent="0.25">
      <c r="A151" s="59"/>
      <c r="B151" s="53" t="s">
        <v>113</v>
      </c>
      <c r="C151" s="75" t="s">
        <v>555</v>
      </c>
      <c r="D151" s="52" t="s">
        <v>31</v>
      </c>
      <c r="E151" s="53" t="s">
        <v>225</v>
      </c>
      <c r="F151" s="86">
        <v>2</v>
      </c>
      <c r="G151" s="54">
        <f>F151</f>
        <v>2</v>
      </c>
      <c r="H151" s="51"/>
      <c r="I151" s="66">
        <f>ROUND(H151*G151,2)</f>
        <v>0</v>
      </c>
    </row>
    <row r="152" spans="1:9" ht="15" x14ac:dyDescent="0.25">
      <c r="A152" s="59"/>
      <c r="B152" s="9"/>
      <c r="C152" s="9"/>
      <c r="D152" s="3"/>
      <c r="E152" s="2"/>
      <c r="F152" s="11"/>
      <c r="G152" s="15"/>
      <c r="H152" s="17"/>
      <c r="I152" s="39"/>
    </row>
    <row r="153" spans="1:9" s="21" customFormat="1" ht="15.75" x14ac:dyDescent="0.25">
      <c r="A153" s="60" t="s">
        <v>194</v>
      </c>
      <c r="B153" s="61"/>
      <c r="C153" s="61"/>
      <c r="D153" s="62" t="s">
        <v>529</v>
      </c>
      <c r="E153" s="61"/>
      <c r="F153" s="87"/>
      <c r="G153" s="63"/>
      <c r="H153" s="63"/>
      <c r="I153" s="64">
        <f>SUBTOTAL(9,I154:I156)</f>
        <v>0</v>
      </c>
    </row>
    <row r="154" spans="1:9" ht="15" x14ac:dyDescent="0.25">
      <c r="A154" s="59"/>
      <c r="B154" s="53" t="s">
        <v>115</v>
      </c>
      <c r="C154" s="75" t="s">
        <v>555</v>
      </c>
      <c r="D154" s="52" t="s">
        <v>33</v>
      </c>
      <c r="E154" s="53" t="s">
        <v>225</v>
      </c>
      <c r="F154" s="86">
        <v>4</v>
      </c>
      <c r="G154" s="54">
        <f>F154</f>
        <v>4</v>
      </c>
      <c r="H154" s="51"/>
      <c r="I154" s="66">
        <f>ROUND(H154*G154,2)</f>
        <v>0</v>
      </c>
    </row>
    <row r="155" spans="1:9" ht="30" x14ac:dyDescent="0.25">
      <c r="A155" s="59"/>
      <c r="B155" s="53" t="s">
        <v>403</v>
      </c>
      <c r="C155" s="75" t="s">
        <v>555</v>
      </c>
      <c r="D155" s="52" t="s">
        <v>404</v>
      </c>
      <c r="E155" s="53" t="s">
        <v>225</v>
      </c>
      <c r="F155" s="86">
        <v>2</v>
      </c>
      <c r="G155" s="54">
        <f>F155</f>
        <v>2</v>
      </c>
      <c r="H155" s="51"/>
      <c r="I155" s="66">
        <f>ROUND(H155*G155,2)</f>
        <v>0</v>
      </c>
    </row>
    <row r="156" spans="1:9" ht="15" x14ac:dyDescent="0.25">
      <c r="A156" s="59"/>
      <c r="B156" s="9"/>
      <c r="C156" s="9"/>
      <c r="D156" s="3"/>
      <c r="E156" s="2"/>
      <c r="F156" s="11"/>
      <c r="G156" s="15"/>
      <c r="H156" s="17"/>
      <c r="I156" s="39"/>
    </row>
    <row r="157" spans="1:9" s="21" customFormat="1" ht="15.75" x14ac:dyDescent="0.25">
      <c r="A157" s="60" t="s">
        <v>195</v>
      </c>
      <c r="B157" s="61"/>
      <c r="C157" s="61"/>
      <c r="D157" s="62" t="s">
        <v>416</v>
      </c>
      <c r="E157" s="61"/>
      <c r="F157" s="87"/>
      <c r="G157" s="63"/>
      <c r="H157" s="63"/>
      <c r="I157" s="64">
        <f>SUBTOTAL(9,I158:I167)</f>
        <v>0</v>
      </c>
    </row>
    <row r="158" spans="1:9" ht="15" x14ac:dyDescent="0.25">
      <c r="A158" s="59"/>
      <c r="B158" s="53" t="s">
        <v>116</v>
      </c>
      <c r="C158" s="75" t="s">
        <v>555</v>
      </c>
      <c r="D158" s="52" t="s">
        <v>34</v>
      </c>
      <c r="E158" s="53" t="s">
        <v>229</v>
      </c>
      <c r="F158" s="86">
        <v>340.64765</v>
      </c>
      <c r="G158" s="54">
        <f t="shared" ref="G158:G166" si="14">F158</f>
        <v>340.64765</v>
      </c>
      <c r="H158" s="51"/>
      <c r="I158" s="66">
        <f t="shared" ref="I158:I166" si="15">ROUND(H158*G158,2)</f>
        <v>0</v>
      </c>
    </row>
    <row r="159" spans="1:9" ht="15" x14ac:dyDescent="0.25">
      <c r="A159" s="59"/>
      <c r="B159" s="53" t="s">
        <v>117</v>
      </c>
      <c r="C159" s="75" t="s">
        <v>555</v>
      </c>
      <c r="D159" s="52" t="s">
        <v>35</v>
      </c>
      <c r="E159" s="53" t="s">
        <v>229</v>
      </c>
      <c r="F159" s="86">
        <v>340.64765</v>
      </c>
      <c r="G159" s="54">
        <f t="shared" si="14"/>
        <v>340.64765</v>
      </c>
      <c r="H159" s="51"/>
      <c r="I159" s="66">
        <f t="shared" si="15"/>
        <v>0</v>
      </c>
    </row>
    <row r="160" spans="1:9" ht="15" x14ac:dyDescent="0.25">
      <c r="A160" s="59"/>
      <c r="B160" s="53" t="s">
        <v>417</v>
      </c>
      <c r="C160" s="75" t="s">
        <v>555</v>
      </c>
      <c r="D160" s="52" t="s">
        <v>418</v>
      </c>
      <c r="E160" s="53" t="s">
        <v>229</v>
      </c>
      <c r="F160" s="86">
        <v>121.6</v>
      </c>
      <c r="G160" s="54">
        <f t="shared" si="14"/>
        <v>121.6</v>
      </c>
      <c r="H160" s="51"/>
      <c r="I160" s="66">
        <f t="shared" si="15"/>
        <v>0</v>
      </c>
    </row>
    <row r="161" spans="1:9" ht="15" x14ac:dyDescent="0.25">
      <c r="A161" s="59"/>
      <c r="B161" s="53" t="s">
        <v>419</v>
      </c>
      <c r="C161" s="75" t="s">
        <v>555</v>
      </c>
      <c r="D161" s="52" t="s">
        <v>420</v>
      </c>
      <c r="E161" s="53" t="s">
        <v>229</v>
      </c>
      <c r="F161" s="86">
        <v>121.6</v>
      </c>
      <c r="G161" s="54">
        <f t="shared" si="14"/>
        <v>121.6</v>
      </c>
      <c r="H161" s="51"/>
      <c r="I161" s="66">
        <f t="shared" si="15"/>
        <v>0</v>
      </c>
    </row>
    <row r="162" spans="1:9" ht="15" x14ac:dyDescent="0.25">
      <c r="A162" s="59"/>
      <c r="B162" s="53" t="s">
        <v>267</v>
      </c>
      <c r="C162" s="75" t="s">
        <v>555</v>
      </c>
      <c r="D162" s="52" t="s">
        <v>268</v>
      </c>
      <c r="E162" s="53" t="s">
        <v>224</v>
      </c>
      <c r="F162" s="86">
        <v>660</v>
      </c>
      <c r="G162" s="55">
        <f t="shared" si="14"/>
        <v>660</v>
      </c>
      <c r="H162" s="51"/>
      <c r="I162" s="56">
        <f t="shared" si="15"/>
        <v>0</v>
      </c>
    </row>
    <row r="163" spans="1:9" ht="15" x14ac:dyDescent="0.25">
      <c r="A163" s="59"/>
      <c r="B163" s="53" t="s">
        <v>171</v>
      </c>
      <c r="C163" s="75" t="s">
        <v>555</v>
      </c>
      <c r="D163" s="52" t="s">
        <v>172</v>
      </c>
      <c r="E163" s="53" t="s">
        <v>229</v>
      </c>
      <c r="F163" s="86">
        <v>89.23</v>
      </c>
      <c r="G163" s="55">
        <f t="shared" si="14"/>
        <v>89.23</v>
      </c>
      <c r="H163" s="51"/>
      <c r="I163" s="56">
        <f t="shared" si="15"/>
        <v>0</v>
      </c>
    </row>
    <row r="164" spans="1:9" ht="15" x14ac:dyDescent="0.25">
      <c r="A164" s="59"/>
      <c r="B164" s="53" t="s">
        <v>169</v>
      </c>
      <c r="C164" s="75" t="s">
        <v>555</v>
      </c>
      <c r="D164" s="52" t="s">
        <v>170</v>
      </c>
      <c r="E164" s="53" t="s">
        <v>229</v>
      </c>
      <c r="F164" s="86">
        <v>40</v>
      </c>
      <c r="G164" s="55">
        <f t="shared" si="14"/>
        <v>40</v>
      </c>
      <c r="H164" s="51"/>
      <c r="I164" s="56">
        <f t="shared" si="15"/>
        <v>0</v>
      </c>
    </row>
    <row r="165" spans="1:9" ht="15" x14ac:dyDescent="0.25">
      <c r="A165" s="59"/>
      <c r="B165" s="53" t="s">
        <v>342</v>
      </c>
      <c r="C165" s="53" t="s">
        <v>488</v>
      </c>
      <c r="D165" s="52" t="s">
        <v>232</v>
      </c>
      <c r="E165" s="53" t="s">
        <v>229</v>
      </c>
      <c r="F165" s="86">
        <v>220</v>
      </c>
      <c r="G165" s="55">
        <f t="shared" si="14"/>
        <v>220</v>
      </c>
      <c r="H165" s="51"/>
      <c r="I165" s="56">
        <f t="shared" si="15"/>
        <v>0</v>
      </c>
    </row>
    <row r="166" spans="1:9" ht="14.45" customHeight="1" x14ac:dyDescent="0.25">
      <c r="A166" s="59"/>
      <c r="B166" s="53" t="s">
        <v>344</v>
      </c>
      <c r="C166" s="75" t="s">
        <v>555</v>
      </c>
      <c r="D166" s="52" t="s">
        <v>548</v>
      </c>
      <c r="E166" s="53" t="s">
        <v>229</v>
      </c>
      <c r="F166" s="86">
        <v>220</v>
      </c>
      <c r="G166" s="55">
        <f t="shared" si="14"/>
        <v>220</v>
      </c>
      <c r="H166" s="51"/>
      <c r="I166" s="56">
        <f t="shared" si="15"/>
        <v>0</v>
      </c>
    </row>
    <row r="167" spans="1:9" ht="15" x14ac:dyDescent="0.25">
      <c r="A167" s="59"/>
      <c r="B167" s="9"/>
      <c r="C167" s="9"/>
      <c r="D167" s="3"/>
      <c r="E167" s="2"/>
      <c r="F167" s="11"/>
      <c r="G167" s="15"/>
      <c r="H167" s="17"/>
      <c r="I167" s="39"/>
    </row>
    <row r="168" spans="1:9" s="21" customFormat="1" ht="15.75" x14ac:dyDescent="0.25">
      <c r="A168" s="60" t="s">
        <v>196</v>
      </c>
      <c r="B168" s="61"/>
      <c r="C168" s="61"/>
      <c r="D168" s="62" t="s">
        <v>421</v>
      </c>
      <c r="E168" s="61"/>
      <c r="F168" s="87"/>
      <c r="G168" s="63"/>
      <c r="H168" s="63"/>
      <c r="I168" s="64">
        <f>SUBTOTAL(9,I169:I172)</f>
        <v>0</v>
      </c>
    </row>
    <row r="169" spans="1:9" ht="15" x14ac:dyDescent="0.25">
      <c r="A169" s="59"/>
      <c r="B169" s="53" t="s">
        <v>118</v>
      </c>
      <c r="C169" s="75" t="s">
        <v>555</v>
      </c>
      <c r="D169" s="52" t="s">
        <v>36</v>
      </c>
      <c r="E169" s="53" t="s">
        <v>231</v>
      </c>
      <c r="F169" s="86">
        <v>46.54</v>
      </c>
      <c r="G169" s="54">
        <f>F169</f>
        <v>46.54</v>
      </c>
      <c r="H169" s="51"/>
      <c r="I169" s="66">
        <f>ROUND(H169*G169,2)</f>
        <v>0</v>
      </c>
    </row>
    <row r="170" spans="1:9" ht="15" x14ac:dyDescent="0.25">
      <c r="A170" s="59"/>
      <c r="B170" s="53" t="s">
        <v>119</v>
      </c>
      <c r="C170" s="75" t="s">
        <v>555</v>
      </c>
      <c r="D170" s="52" t="s">
        <v>37</v>
      </c>
      <c r="E170" s="53" t="s">
        <v>229</v>
      </c>
      <c r="F170" s="86">
        <v>465.45199999999994</v>
      </c>
      <c r="G170" s="54">
        <f>F170</f>
        <v>465.45199999999994</v>
      </c>
      <c r="H170" s="51"/>
      <c r="I170" s="66">
        <f>ROUND(H170*G170,2)</f>
        <v>0</v>
      </c>
    </row>
    <row r="171" spans="1:9" ht="15" x14ac:dyDescent="0.25">
      <c r="A171" s="59"/>
      <c r="B171" s="53" t="s">
        <v>120</v>
      </c>
      <c r="C171" s="75" t="s">
        <v>555</v>
      </c>
      <c r="D171" s="52" t="s">
        <v>38</v>
      </c>
      <c r="E171" s="53" t="s">
        <v>229</v>
      </c>
      <c r="F171" s="86">
        <v>465.45199999999994</v>
      </c>
      <c r="G171" s="54">
        <f>F171</f>
        <v>465.45199999999994</v>
      </c>
      <c r="H171" s="51"/>
      <c r="I171" s="66">
        <f>ROUND(H171*G171,2)</f>
        <v>0</v>
      </c>
    </row>
    <row r="172" spans="1:9" ht="15" x14ac:dyDescent="0.25">
      <c r="A172" s="59"/>
      <c r="B172" s="9"/>
      <c r="C172" s="9"/>
      <c r="D172" s="3"/>
      <c r="E172" s="2"/>
      <c r="F172" s="11"/>
      <c r="G172" s="15"/>
      <c r="H172" s="17"/>
      <c r="I172" s="39"/>
    </row>
    <row r="173" spans="1:9" s="21" customFormat="1" ht="15.75" x14ac:dyDescent="0.25">
      <c r="A173" s="60" t="s">
        <v>197</v>
      </c>
      <c r="B173" s="61"/>
      <c r="C173" s="61"/>
      <c r="D173" s="62" t="s">
        <v>530</v>
      </c>
      <c r="E173" s="61"/>
      <c r="F173" s="87"/>
      <c r="G173" s="63"/>
      <c r="H173" s="63"/>
      <c r="I173" s="64">
        <f>SUBTOTAL(9,I174:I175)</f>
        <v>0</v>
      </c>
    </row>
    <row r="174" spans="1:9" ht="15" x14ac:dyDescent="0.25">
      <c r="A174" s="59"/>
      <c r="B174" s="53" t="s">
        <v>121</v>
      </c>
      <c r="C174" s="75" t="s">
        <v>555</v>
      </c>
      <c r="D174" s="52" t="s">
        <v>39</v>
      </c>
      <c r="E174" s="53" t="s">
        <v>225</v>
      </c>
      <c r="F174" s="86">
        <v>40</v>
      </c>
      <c r="G174" s="55">
        <f>F174</f>
        <v>40</v>
      </c>
      <c r="H174" s="51"/>
      <c r="I174" s="56">
        <f>ROUND(H174*G174,2)</f>
        <v>0</v>
      </c>
    </row>
    <row r="175" spans="1:9" ht="15" x14ac:dyDescent="0.25">
      <c r="A175" s="59"/>
      <c r="B175" s="9"/>
      <c r="C175" s="9"/>
      <c r="D175" s="3"/>
      <c r="E175" s="2"/>
      <c r="F175" s="11"/>
      <c r="G175" s="15"/>
      <c r="H175" s="17"/>
      <c r="I175" s="39"/>
    </row>
    <row r="176" spans="1:9" s="21" customFormat="1" ht="15.75" x14ac:dyDescent="0.25">
      <c r="A176" s="60" t="s">
        <v>198</v>
      </c>
      <c r="B176" s="61"/>
      <c r="C176" s="61"/>
      <c r="D176" s="62" t="s">
        <v>531</v>
      </c>
      <c r="E176" s="61"/>
      <c r="F176" s="87"/>
      <c r="G176" s="63"/>
      <c r="H176" s="63"/>
      <c r="I176" s="64">
        <f>SUBTOTAL(9,I177:I186)</f>
        <v>0</v>
      </c>
    </row>
    <row r="177" spans="1:9" ht="15" x14ac:dyDescent="0.25">
      <c r="A177" s="59"/>
      <c r="B177" s="53" t="s">
        <v>299</v>
      </c>
      <c r="C177" s="75" t="s">
        <v>555</v>
      </c>
      <c r="D177" s="52" t="s">
        <v>423</v>
      </c>
      <c r="E177" s="53" t="s">
        <v>225</v>
      </c>
      <c r="F177" s="86">
        <v>1</v>
      </c>
      <c r="G177" s="54">
        <f t="shared" ref="G177:G185" si="16">F177</f>
        <v>1</v>
      </c>
      <c r="H177" s="51"/>
      <c r="I177" s="66">
        <f t="shared" ref="I177:I185" si="17">ROUND(H177*G177,2)</f>
        <v>0</v>
      </c>
    </row>
    <row r="178" spans="1:9" ht="15" x14ac:dyDescent="0.25">
      <c r="A178" s="59"/>
      <c r="B178" s="53" t="s">
        <v>426</v>
      </c>
      <c r="C178" s="75" t="s">
        <v>555</v>
      </c>
      <c r="D178" s="52" t="s">
        <v>427</v>
      </c>
      <c r="E178" s="53" t="s">
        <v>225</v>
      </c>
      <c r="F178" s="86">
        <v>2</v>
      </c>
      <c r="G178" s="54">
        <f>F178</f>
        <v>2</v>
      </c>
      <c r="H178" s="51"/>
      <c r="I178" s="66">
        <f t="shared" si="17"/>
        <v>0</v>
      </c>
    </row>
    <row r="179" spans="1:9" ht="15" x14ac:dyDescent="0.25">
      <c r="A179" s="59"/>
      <c r="B179" s="53" t="s">
        <v>300</v>
      </c>
      <c r="C179" s="75" t="s">
        <v>555</v>
      </c>
      <c r="D179" s="52" t="s">
        <v>425</v>
      </c>
      <c r="E179" s="53" t="s">
        <v>225</v>
      </c>
      <c r="F179" s="86">
        <v>12</v>
      </c>
      <c r="G179" s="54">
        <f t="shared" si="16"/>
        <v>12</v>
      </c>
      <c r="H179" s="51"/>
      <c r="I179" s="66">
        <f t="shared" si="17"/>
        <v>0</v>
      </c>
    </row>
    <row r="180" spans="1:9" ht="15" x14ac:dyDescent="0.25">
      <c r="A180" s="59"/>
      <c r="B180" s="53" t="s">
        <v>301</v>
      </c>
      <c r="C180" s="75" t="s">
        <v>555</v>
      </c>
      <c r="D180" s="52" t="s">
        <v>428</v>
      </c>
      <c r="E180" s="53" t="s">
        <v>225</v>
      </c>
      <c r="F180" s="86">
        <v>1</v>
      </c>
      <c r="G180" s="54">
        <f t="shared" si="16"/>
        <v>1</v>
      </c>
      <c r="H180" s="51"/>
      <c r="I180" s="66">
        <f t="shared" si="17"/>
        <v>0</v>
      </c>
    </row>
    <row r="181" spans="1:9" ht="15" x14ac:dyDescent="0.25">
      <c r="A181" s="59"/>
      <c r="B181" s="53" t="s">
        <v>302</v>
      </c>
      <c r="C181" s="75" t="s">
        <v>555</v>
      </c>
      <c r="D181" s="52" t="s">
        <v>429</v>
      </c>
      <c r="E181" s="53" t="s">
        <v>225</v>
      </c>
      <c r="F181" s="86">
        <v>2</v>
      </c>
      <c r="G181" s="54">
        <f t="shared" si="16"/>
        <v>2</v>
      </c>
      <c r="H181" s="51"/>
      <c r="I181" s="66">
        <f t="shared" si="17"/>
        <v>0</v>
      </c>
    </row>
    <row r="182" spans="1:9" ht="15" x14ac:dyDescent="0.25">
      <c r="A182" s="59"/>
      <c r="B182" s="53" t="s">
        <v>303</v>
      </c>
      <c r="C182" s="75" t="s">
        <v>555</v>
      </c>
      <c r="D182" s="52" t="s">
        <v>430</v>
      </c>
      <c r="E182" s="53" t="s">
        <v>225</v>
      </c>
      <c r="F182" s="86">
        <v>24</v>
      </c>
      <c r="G182" s="54">
        <f t="shared" si="16"/>
        <v>24</v>
      </c>
      <c r="H182" s="51"/>
      <c r="I182" s="66">
        <f t="shared" si="17"/>
        <v>0</v>
      </c>
    </row>
    <row r="183" spans="1:9" ht="15" x14ac:dyDescent="0.25">
      <c r="A183" s="59"/>
      <c r="B183" s="53" t="s">
        <v>304</v>
      </c>
      <c r="C183" s="75" t="s">
        <v>555</v>
      </c>
      <c r="D183" s="52" t="s">
        <v>431</v>
      </c>
      <c r="E183" s="53" t="s">
        <v>225</v>
      </c>
      <c r="F183" s="86">
        <v>2</v>
      </c>
      <c r="G183" s="54">
        <f t="shared" si="16"/>
        <v>2</v>
      </c>
      <c r="H183" s="51"/>
      <c r="I183" s="66">
        <f t="shared" si="17"/>
        <v>0</v>
      </c>
    </row>
    <row r="184" spans="1:9" ht="15" x14ac:dyDescent="0.25">
      <c r="A184" s="59"/>
      <c r="B184" s="53" t="s">
        <v>305</v>
      </c>
      <c r="C184" s="75" t="s">
        <v>555</v>
      </c>
      <c r="D184" s="52" t="s">
        <v>424</v>
      </c>
      <c r="E184" s="53" t="s">
        <v>225</v>
      </c>
      <c r="F184" s="86">
        <v>3</v>
      </c>
      <c r="G184" s="54">
        <f t="shared" si="16"/>
        <v>3</v>
      </c>
      <c r="H184" s="51"/>
      <c r="I184" s="66">
        <f t="shared" si="17"/>
        <v>0</v>
      </c>
    </row>
    <row r="185" spans="1:9" ht="30" x14ac:dyDescent="0.25">
      <c r="A185" s="59"/>
      <c r="B185" s="53" t="s">
        <v>306</v>
      </c>
      <c r="C185" s="75" t="s">
        <v>555</v>
      </c>
      <c r="D185" s="52" t="s">
        <v>432</v>
      </c>
      <c r="E185" s="53" t="s">
        <v>225</v>
      </c>
      <c r="F185" s="86">
        <v>1</v>
      </c>
      <c r="G185" s="54">
        <f t="shared" si="16"/>
        <v>1</v>
      </c>
      <c r="H185" s="51"/>
      <c r="I185" s="66">
        <f t="shared" si="17"/>
        <v>0</v>
      </c>
    </row>
    <row r="186" spans="1:9" ht="15" x14ac:dyDescent="0.25">
      <c r="A186" s="59"/>
      <c r="B186" s="90"/>
      <c r="C186" s="90"/>
      <c r="D186" s="91"/>
      <c r="E186" s="90"/>
      <c r="F186" s="16"/>
      <c r="G186" s="17"/>
      <c r="H186" s="17"/>
      <c r="I186" s="40"/>
    </row>
    <row r="187" spans="1:9" s="21" customFormat="1" ht="15.75" x14ac:dyDescent="0.25">
      <c r="A187" s="60" t="s">
        <v>199</v>
      </c>
      <c r="B187" s="61"/>
      <c r="C187" s="61"/>
      <c r="D187" s="62" t="s">
        <v>532</v>
      </c>
      <c r="E187" s="61"/>
      <c r="F187" s="87"/>
      <c r="G187" s="63"/>
      <c r="H187" s="63"/>
      <c r="I187" s="64">
        <f>SUBTOTAL(9,I188:I198)</f>
        <v>0</v>
      </c>
    </row>
    <row r="188" spans="1:9" s="21" customFormat="1" ht="15" x14ac:dyDescent="0.25">
      <c r="A188" s="59"/>
      <c r="B188" s="53" t="s">
        <v>307</v>
      </c>
      <c r="C188" s="75" t="s">
        <v>555</v>
      </c>
      <c r="D188" s="52" t="s">
        <v>433</v>
      </c>
      <c r="E188" s="53" t="s">
        <v>228</v>
      </c>
      <c r="F188" s="86">
        <v>79.041300000000021</v>
      </c>
      <c r="G188" s="55">
        <f>F188</f>
        <v>79.041300000000021</v>
      </c>
      <c r="H188" s="51"/>
      <c r="I188" s="56">
        <f t="shared" ref="I188:I197" si="18">ROUND(H188*G188,2)</f>
        <v>0</v>
      </c>
    </row>
    <row r="189" spans="1:9" ht="15" x14ac:dyDescent="0.25">
      <c r="A189" s="59"/>
      <c r="B189" s="53" t="s">
        <v>307</v>
      </c>
      <c r="C189" s="75" t="s">
        <v>555</v>
      </c>
      <c r="D189" s="52" t="s">
        <v>433</v>
      </c>
      <c r="E189" s="53" t="s">
        <v>228</v>
      </c>
      <c r="F189" s="86">
        <v>19.992700000000003</v>
      </c>
      <c r="G189" s="55">
        <f t="shared" ref="G189:G197" si="19">F189</f>
        <v>19.992700000000003</v>
      </c>
      <c r="H189" s="51"/>
      <c r="I189" s="56">
        <f t="shared" si="18"/>
        <v>0</v>
      </c>
    </row>
    <row r="190" spans="1:9" ht="15" x14ac:dyDescent="0.25">
      <c r="A190" s="59"/>
      <c r="B190" s="53" t="s">
        <v>308</v>
      </c>
      <c r="C190" s="75" t="s">
        <v>555</v>
      </c>
      <c r="D190" s="52" t="s">
        <v>434</v>
      </c>
      <c r="E190" s="53" t="s">
        <v>228</v>
      </c>
      <c r="F190" s="86">
        <v>50.7</v>
      </c>
      <c r="G190" s="54">
        <f t="shared" si="19"/>
        <v>50.7</v>
      </c>
      <c r="H190" s="51"/>
      <c r="I190" s="66">
        <f t="shared" si="18"/>
        <v>0</v>
      </c>
    </row>
    <row r="191" spans="1:9" ht="15" x14ac:dyDescent="0.25">
      <c r="A191" s="59"/>
      <c r="B191" s="53" t="s">
        <v>309</v>
      </c>
      <c r="C191" s="75" t="s">
        <v>555</v>
      </c>
      <c r="D191" s="52" t="s">
        <v>436</v>
      </c>
      <c r="E191" s="53" t="s">
        <v>228</v>
      </c>
      <c r="F191" s="86">
        <v>25.35</v>
      </c>
      <c r="G191" s="55">
        <f t="shared" si="19"/>
        <v>25.35</v>
      </c>
      <c r="H191" s="51"/>
      <c r="I191" s="56">
        <f t="shared" si="18"/>
        <v>0</v>
      </c>
    </row>
    <row r="192" spans="1:9" ht="15" x14ac:dyDescent="0.25">
      <c r="A192" s="59"/>
      <c r="B192" s="53" t="s">
        <v>310</v>
      </c>
      <c r="C192" s="75" t="s">
        <v>555</v>
      </c>
      <c r="D192" s="52" t="s">
        <v>435</v>
      </c>
      <c r="E192" s="53" t="s">
        <v>228</v>
      </c>
      <c r="F192" s="86">
        <v>84.5</v>
      </c>
      <c r="G192" s="54">
        <f t="shared" si="19"/>
        <v>84.5</v>
      </c>
      <c r="H192" s="51"/>
      <c r="I192" s="66">
        <f t="shared" si="18"/>
        <v>0</v>
      </c>
    </row>
    <row r="193" spans="1:9" ht="15" x14ac:dyDescent="0.25">
      <c r="A193" s="59"/>
      <c r="B193" s="53" t="s">
        <v>311</v>
      </c>
      <c r="C193" s="75" t="s">
        <v>555</v>
      </c>
      <c r="D193" s="52" t="s">
        <v>444</v>
      </c>
      <c r="E193" s="53" t="s">
        <v>225</v>
      </c>
      <c r="F193" s="86">
        <v>2</v>
      </c>
      <c r="G193" s="55">
        <f t="shared" si="19"/>
        <v>2</v>
      </c>
      <c r="H193" s="51"/>
      <c r="I193" s="56">
        <f t="shared" si="18"/>
        <v>0</v>
      </c>
    </row>
    <row r="194" spans="1:9" ht="15" x14ac:dyDescent="0.25">
      <c r="A194" s="59"/>
      <c r="B194" s="53" t="s">
        <v>123</v>
      </c>
      <c r="C194" s="75" t="s">
        <v>555</v>
      </c>
      <c r="D194" s="52" t="s">
        <v>451</v>
      </c>
      <c r="E194" s="53" t="s">
        <v>361</v>
      </c>
      <c r="F194" s="86">
        <v>5</v>
      </c>
      <c r="G194" s="55">
        <f t="shared" si="19"/>
        <v>5</v>
      </c>
      <c r="H194" s="51"/>
      <c r="I194" s="56">
        <f t="shared" si="18"/>
        <v>0</v>
      </c>
    </row>
    <row r="195" spans="1:9" ht="15" x14ac:dyDescent="0.25">
      <c r="A195" s="59"/>
      <c r="B195" s="53" t="s">
        <v>124</v>
      </c>
      <c r="C195" s="75" t="s">
        <v>555</v>
      </c>
      <c r="D195" s="52" t="s">
        <v>452</v>
      </c>
      <c r="E195" s="53" t="s">
        <v>225</v>
      </c>
      <c r="F195" s="86">
        <v>35</v>
      </c>
      <c r="G195" s="55">
        <f t="shared" si="19"/>
        <v>35</v>
      </c>
      <c r="H195" s="51"/>
      <c r="I195" s="56">
        <f t="shared" si="18"/>
        <v>0</v>
      </c>
    </row>
    <row r="196" spans="1:9" ht="15" x14ac:dyDescent="0.25">
      <c r="A196" s="59"/>
      <c r="B196" s="53" t="s">
        <v>312</v>
      </c>
      <c r="C196" s="75" t="s">
        <v>555</v>
      </c>
      <c r="D196" s="52" t="s">
        <v>453</v>
      </c>
      <c r="E196" s="53" t="s">
        <v>225</v>
      </c>
      <c r="F196" s="86">
        <v>23</v>
      </c>
      <c r="G196" s="54">
        <f t="shared" si="19"/>
        <v>23</v>
      </c>
      <c r="H196" s="51"/>
      <c r="I196" s="66">
        <f t="shared" si="18"/>
        <v>0</v>
      </c>
    </row>
    <row r="197" spans="1:9" ht="15" x14ac:dyDescent="0.25">
      <c r="A197" s="59"/>
      <c r="B197" s="53" t="s">
        <v>313</v>
      </c>
      <c r="C197" s="75" t="s">
        <v>555</v>
      </c>
      <c r="D197" s="52" t="s">
        <v>422</v>
      </c>
      <c r="E197" s="53" t="s">
        <v>225</v>
      </c>
      <c r="F197" s="86">
        <v>1</v>
      </c>
      <c r="G197" s="55">
        <f t="shared" si="19"/>
        <v>1</v>
      </c>
      <c r="H197" s="51"/>
      <c r="I197" s="56">
        <f t="shared" si="18"/>
        <v>0</v>
      </c>
    </row>
    <row r="198" spans="1:9" ht="15" x14ac:dyDescent="0.25">
      <c r="A198" s="59"/>
      <c r="B198" s="9"/>
      <c r="C198" s="9"/>
      <c r="D198" s="3"/>
      <c r="E198" s="2"/>
      <c r="F198" s="11"/>
      <c r="G198" s="15"/>
      <c r="H198" s="17"/>
      <c r="I198" s="39"/>
    </row>
    <row r="199" spans="1:9" s="21" customFormat="1" ht="15.75" x14ac:dyDescent="0.25">
      <c r="A199" s="60" t="s">
        <v>200</v>
      </c>
      <c r="B199" s="61"/>
      <c r="C199" s="61"/>
      <c r="D199" s="62" t="s">
        <v>533</v>
      </c>
      <c r="E199" s="61"/>
      <c r="F199" s="87"/>
      <c r="G199" s="63"/>
      <c r="H199" s="63"/>
      <c r="I199" s="64">
        <f>SUBTOTAL(9,I200:I202)</f>
        <v>0</v>
      </c>
    </row>
    <row r="200" spans="1:9" ht="15" x14ac:dyDescent="0.25">
      <c r="A200" s="59"/>
      <c r="B200" s="53" t="s">
        <v>439</v>
      </c>
      <c r="C200" s="75" t="s">
        <v>555</v>
      </c>
      <c r="D200" s="52" t="s">
        <v>440</v>
      </c>
      <c r="E200" s="53" t="s">
        <v>228</v>
      </c>
      <c r="F200" s="86">
        <v>634.90700000000004</v>
      </c>
      <c r="G200" s="55">
        <f>F200</f>
        <v>634.90700000000004</v>
      </c>
      <c r="H200" s="51"/>
      <c r="I200" s="56">
        <f>ROUND(H200*G200,2)</f>
        <v>0</v>
      </c>
    </row>
    <row r="201" spans="1:9" ht="15" x14ac:dyDescent="0.25">
      <c r="A201" s="59"/>
      <c r="B201" s="53" t="s">
        <v>441</v>
      </c>
      <c r="C201" s="75" t="s">
        <v>555</v>
      </c>
      <c r="D201" s="52" t="s">
        <v>442</v>
      </c>
      <c r="E201" s="53" t="s">
        <v>228</v>
      </c>
      <c r="F201" s="86">
        <v>96.161000000000001</v>
      </c>
      <c r="G201" s="55">
        <f>F201</f>
        <v>96.161000000000001</v>
      </c>
      <c r="H201" s="51"/>
      <c r="I201" s="56">
        <f>ROUND(H201*G201,2)</f>
        <v>0</v>
      </c>
    </row>
    <row r="202" spans="1:9" ht="15" x14ac:dyDescent="0.25">
      <c r="A202" s="59"/>
      <c r="B202" s="53"/>
      <c r="C202" s="53"/>
      <c r="D202" s="52"/>
      <c r="E202" s="53"/>
      <c r="F202" s="86"/>
      <c r="G202" s="55"/>
      <c r="H202" s="51"/>
      <c r="I202" s="56"/>
    </row>
    <row r="203" spans="1:9" ht="15.75" x14ac:dyDescent="0.25">
      <c r="A203" s="60" t="s">
        <v>201</v>
      </c>
      <c r="B203" s="61"/>
      <c r="C203" s="61"/>
      <c r="D203" s="62" t="s">
        <v>534</v>
      </c>
      <c r="E203" s="61"/>
      <c r="F203" s="87"/>
      <c r="G203" s="63"/>
      <c r="H203" s="63"/>
      <c r="I203" s="64">
        <f>SUBTOTAL(9,I204:I206)</f>
        <v>0</v>
      </c>
    </row>
    <row r="204" spans="1:9" ht="15" x14ac:dyDescent="0.25">
      <c r="A204" s="59"/>
      <c r="B204" s="53" t="s">
        <v>314</v>
      </c>
      <c r="C204" s="75" t="s">
        <v>555</v>
      </c>
      <c r="D204" s="52" t="s">
        <v>443</v>
      </c>
      <c r="E204" s="53" t="s">
        <v>228</v>
      </c>
      <c r="F204" s="86">
        <v>325</v>
      </c>
      <c r="G204" s="55">
        <f>F204</f>
        <v>325</v>
      </c>
      <c r="H204" s="51"/>
      <c r="I204" s="56">
        <f>ROUND(H204*G204,2)</f>
        <v>0</v>
      </c>
    </row>
    <row r="205" spans="1:9" ht="15" x14ac:dyDescent="0.25">
      <c r="A205" s="59"/>
      <c r="B205" s="53" t="s">
        <v>315</v>
      </c>
      <c r="C205" s="75" t="s">
        <v>555</v>
      </c>
      <c r="D205" s="52" t="s">
        <v>438</v>
      </c>
      <c r="E205" s="53" t="s">
        <v>225</v>
      </c>
      <c r="F205" s="86">
        <v>10</v>
      </c>
      <c r="G205" s="55">
        <f>F205</f>
        <v>10</v>
      </c>
      <c r="H205" s="51"/>
      <c r="I205" s="56">
        <f>ROUND(H205*G205,2)</f>
        <v>0</v>
      </c>
    </row>
    <row r="206" spans="1:9" ht="15" x14ac:dyDescent="0.25">
      <c r="A206" s="59"/>
      <c r="B206" s="53"/>
      <c r="C206" s="53"/>
      <c r="D206" s="52"/>
      <c r="E206" s="53"/>
      <c r="F206" s="86"/>
      <c r="G206" s="55"/>
      <c r="H206" s="51"/>
      <c r="I206" s="56"/>
    </row>
    <row r="207" spans="1:9" ht="15.75" x14ac:dyDescent="0.25">
      <c r="A207" s="60" t="s">
        <v>293</v>
      </c>
      <c r="B207" s="61"/>
      <c r="C207" s="61"/>
      <c r="D207" s="62" t="s">
        <v>535</v>
      </c>
      <c r="E207" s="61"/>
      <c r="F207" s="87"/>
      <c r="G207" s="63"/>
      <c r="H207" s="63"/>
      <c r="I207" s="64">
        <f>SUBTOTAL(9,I208:I220)</f>
        <v>0</v>
      </c>
    </row>
    <row r="208" spans="1:9" ht="30" x14ac:dyDescent="0.25">
      <c r="A208" s="59"/>
      <c r="B208" s="53" t="s">
        <v>553</v>
      </c>
      <c r="C208" s="75" t="s">
        <v>550</v>
      </c>
      <c r="D208" s="52" t="s">
        <v>549</v>
      </c>
      <c r="E208" s="53" t="s">
        <v>225</v>
      </c>
      <c r="F208" s="86">
        <v>3</v>
      </c>
      <c r="G208" s="55">
        <f t="shared" ref="G208:G219" si="20">F208</f>
        <v>3</v>
      </c>
      <c r="H208" s="51"/>
      <c r="I208" s="56">
        <f t="shared" ref="I208:I219" si="21">ROUND(H208*G208,2)</f>
        <v>0</v>
      </c>
    </row>
    <row r="209" spans="1:9" ht="15" x14ac:dyDescent="0.25">
      <c r="A209" s="59"/>
      <c r="B209" s="53" t="s">
        <v>554</v>
      </c>
      <c r="C209" s="75" t="s">
        <v>550</v>
      </c>
      <c r="D209" s="52" t="s">
        <v>552</v>
      </c>
      <c r="E209" s="53" t="s">
        <v>225</v>
      </c>
      <c r="F209" s="86">
        <v>3</v>
      </c>
      <c r="G209" s="55">
        <f t="shared" si="20"/>
        <v>3</v>
      </c>
      <c r="H209" s="51"/>
      <c r="I209" s="56">
        <f>ROUND(H209*G209,2)</f>
        <v>0</v>
      </c>
    </row>
    <row r="210" spans="1:9" ht="15" x14ac:dyDescent="0.25">
      <c r="A210" s="59"/>
      <c r="B210" s="53" t="s">
        <v>230</v>
      </c>
      <c r="C210" s="75" t="s">
        <v>555</v>
      </c>
      <c r="D210" s="52" t="s">
        <v>545</v>
      </c>
      <c r="E210" s="53" t="s">
        <v>225</v>
      </c>
      <c r="F210" s="86">
        <v>11</v>
      </c>
      <c r="G210" s="55">
        <f t="shared" si="20"/>
        <v>11</v>
      </c>
      <c r="H210" s="51"/>
      <c r="I210" s="56">
        <f t="shared" si="21"/>
        <v>0</v>
      </c>
    </row>
    <row r="211" spans="1:9" ht="30" x14ac:dyDescent="0.25">
      <c r="A211" s="59"/>
      <c r="B211" s="53" t="s">
        <v>316</v>
      </c>
      <c r="C211" s="75" t="s">
        <v>555</v>
      </c>
      <c r="D211" s="52" t="s">
        <v>454</v>
      </c>
      <c r="E211" s="53" t="s">
        <v>225</v>
      </c>
      <c r="F211" s="86">
        <v>4</v>
      </c>
      <c r="G211" s="55">
        <f t="shared" si="20"/>
        <v>4</v>
      </c>
      <c r="H211" s="51"/>
      <c r="I211" s="56">
        <f t="shared" si="21"/>
        <v>0</v>
      </c>
    </row>
    <row r="212" spans="1:9" ht="15" x14ac:dyDescent="0.25">
      <c r="A212" s="59"/>
      <c r="B212" s="53" t="s">
        <v>317</v>
      </c>
      <c r="C212" s="75" t="s">
        <v>555</v>
      </c>
      <c r="D212" s="52" t="s">
        <v>455</v>
      </c>
      <c r="E212" s="53" t="s">
        <v>225</v>
      </c>
      <c r="F212" s="86">
        <v>3</v>
      </c>
      <c r="G212" s="55">
        <f t="shared" si="20"/>
        <v>3</v>
      </c>
      <c r="H212" s="51"/>
      <c r="I212" s="56">
        <f t="shared" si="21"/>
        <v>0</v>
      </c>
    </row>
    <row r="213" spans="1:9" ht="15" x14ac:dyDescent="0.25">
      <c r="A213" s="59"/>
      <c r="B213" s="53" t="s">
        <v>319</v>
      </c>
      <c r="C213" s="75" t="s">
        <v>555</v>
      </c>
      <c r="D213" s="52" t="s">
        <v>449</v>
      </c>
      <c r="E213" s="53" t="s">
        <v>361</v>
      </c>
      <c r="F213" s="86">
        <v>9</v>
      </c>
      <c r="G213" s="55">
        <f t="shared" si="20"/>
        <v>9</v>
      </c>
      <c r="H213" s="51"/>
      <c r="I213" s="56">
        <f t="shared" si="21"/>
        <v>0</v>
      </c>
    </row>
    <row r="214" spans="1:9" ht="15" x14ac:dyDescent="0.25">
      <c r="A214" s="59"/>
      <c r="B214" s="53" t="s">
        <v>320</v>
      </c>
      <c r="C214" s="75" t="s">
        <v>555</v>
      </c>
      <c r="D214" s="52" t="s">
        <v>450</v>
      </c>
      <c r="E214" s="53" t="s">
        <v>225</v>
      </c>
      <c r="F214" s="86">
        <v>1</v>
      </c>
      <c r="G214" s="55">
        <f t="shared" si="20"/>
        <v>1</v>
      </c>
      <c r="H214" s="51"/>
      <c r="I214" s="56">
        <f t="shared" si="21"/>
        <v>0</v>
      </c>
    </row>
    <row r="215" spans="1:9" ht="15" x14ac:dyDescent="0.25">
      <c r="A215" s="59"/>
      <c r="B215" s="53" t="s">
        <v>122</v>
      </c>
      <c r="C215" s="75" t="s">
        <v>555</v>
      </c>
      <c r="D215" s="52" t="s">
        <v>446</v>
      </c>
      <c r="E215" s="53" t="s">
        <v>361</v>
      </c>
      <c r="F215" s="86">
        <v>18</v>
      </c>
      <c r="G215" s="55">
        <f t="shared" si="20"/>
        <v>18</v>
      </c>
      <c r="H215" s="51"/>
      <c r="I215" s="56">
        <f t="shared" si="21"/>
        <v>0</v>
      </c>
    </row>
    <row r="216" spans="1:9" ht="15" x14ac:dyDescent="0.25">
      <c r="A216" s="59"/>
      <c r="B216" s="53" t="s">
        <v>321</v>
      </c>
      <c r="C216" s="75" t="s">
        <v>555</v>
      </c>
      <c r="D216" s="52" t="s">
        <v>447</v>
      </c>
      <c r="E216" s="53" t="s">
        <v>361</v>
      </c>
      <c r="F216" s="86">
        <v>2</v>
      </c>
      <c r="G216" s="55">
        <f t="shared" si="20"/>
        <v>2</v>
      </c>
      <c r="H216" s="51"/>
      <c r="I216" s="56">
        <f t="shared" si="21"/>
        <v>0</v>
      </c>
    </row>
    <row r="217" spans="1:9" ht="15" x14ac:dyDescent="0.25">
      <c r="A217" s="59"/>
      <c r="B217" s="53" t="s">
        <v>322</v>
      </c>
      <c r="C217" s="75" t="s">
        <v>555</v>
      </c>
      <c r="D217" s="52" t="s">
        <v>448</v>
      </c>
      <c r="E217" s="53" t="s">
        <v>361</v>
      </c>
      <c r="F217" s="86">
        <v>4</v>
      </c>
      <c r="G217" s="55">
        <f t="shared" si="20"/>
        <v>4</v>
      </c>
      <c r="H217" s="51"/>
      <c r="I217" s="56">
        <f t="shared" si="21"/>
        <v>0</v>
      </c>
    </row>
    <row r="218" spans="1:9" ht="15" x14ac:dyDescent="0.25">
      <c r="A218" s="59"/>
      <c r="B218" s="53" t="s">
        <v>159</v>
      </c>
      <c r="C218" s="75" t="s">
        <v>555</v>
      </c>
      <c r="D218" s="52" t="s">
        <v>445</v>
      </c>
      <c r="E218" s="53" t="s">
        <v>225</v>
      </c>
      <c r="F218" s="86">
        <v>3</v>
      </c>
      <c r="G218" s="55">
        <f t="shared" si="20"/>
        <v>3</v>
      </c>
      <c r="H218" s="51"/>
      <c r="I218" s="56">
        <f t="shared" si="21"/>
        <v>0</v>
      </c>
    </row>
    <row r="219" spans="1:9" ht="15" x14ac:dyDescent="0.25">
      <c r="A219" s="59"/>
      <c r="B219" s="53" t="s">
        <v>323</v>
      </c>
      <c r="C219" s="75" t="s">
        <v>555</v>
      </c>
      <c r="D219" s="52" t="s">
        <v>405</v>
      </c>
      <c r="E219" s="53" t="s">
        <v>361</v>
      </c>
      <c r="F219" s="86">
        <v>1</v>
      </c>
      <c r="G219" s="55">
        <f t="shared" si="20"/>
        <v>1</v>
      </c>
      <c r="H219" s="51"/>
      <c r="I219" s="56">
        <f t="shared" si="21"/>
        <v>0</v>
      </c>
    </row>
    <row r="220" spans="1:9" ht="15" x14ac:dyDescent="0.25">
      <c r="A220" s="59"/>
      <c r="B220" s="9"/>
      <c r="C220" s="9"/>
      <c r="D220" s="3"/>
      <c r="E220" s="2"/>
      <c r="F220" s="11"/>
      <c r="G220" s="15"/>
      <c r="H220" s="17"/>
      <c r="I220" s="39"/>
    </row>
    <row r="221" spans="1:9" s="21" customFormat="1" ht="15.75" x14ac:dyDescent="0.25">
      <c r="A221" s="60" t="s">
        <v>294</v>
      </c>
      <c r="B221" s="61"/>
      <c r="C221" s="61"/>
      <c r="D221" s="62" t="s">
        <v>536</v>
      </c>
      <c r="E221" s="61"/>
      <c r="F221" s="87"/>
      <c r="G221" s="63"/>
      <c r="H221" s="63"/>
      <c r="I221" s="64">
        <f>SUBTOTAL(9,I222:I225)</f>
        <v>0</v>
      </c>
    </row>
    <row r="222" spans="1:9" ht="15" x14ac:dyDescent="0.25">
      <c r="A222" s="59"/>
      <c r="B222" s="53" t="s">
        <v>289</v>
      </c>
      <c r="C222" s="75" t="s">
        <v>555</v>
      </c>
      <c r="D222" s="52" t="s">
        <v>290</v>
      </c>
      <c r="E222" s="53" t="s">
        <v>225</v>
      </c>
      <c r="F222" s="86">
        <v>2</v>
      </c>
      <c r="G222" s="55">
        <f>F222</f>
        <v>2</v>
      </c>
      <c r="H222" s="51"/>
      <c r="I222" s="56">
        <f>ROUND(H222*G222,2)</f>
        <v>0</v>
      </c>
    </row>
    <row r="223" spans="1:9" ht="15" x14ac:dyDescent="0.25">
      <c r="A223" s="59"/>
      <c r="B223" s="53" t="s">
        <v>291</v>
      </c>
      <c r="C223" s="75" t="s">
        <v>555</v>
      </c>
      <c r="D223" s="52" t="s">
        <v>292</v>
      </c>
      <c r="E223" s="53" t="s">
        <v>225</v>
      </c>
      <c r="F223" s="86">
        <v>2</v>
      </c>
      <c r="G223" s="55">
        <f>F223</f>
        <v>2</v>
      </c>
      <c r="H223" s="51"/>
      <c r="I223" s="56">
        <f>ROUND(H223*G223,2)</f>
        <v>0</v>
      </c>
    </row>
    <row r="224" spans="1:9" ht="15" x14ac:dyDescent="0.25">
      <c r="A224" s="59"/>
      <c r="B224" s="53" t="s">
        <v>467</v>
      </c>
      <c r="C224" s="75" t="s">
        <v>555</v>
      </c>
      <c r="D224" s="52" t="s">
        <v>468</v>
      </c>
      <c r="E224" s="53" t="s">
        <v>225</v>
      </c>
      <c r="F224" s="86">
        <v>2</v>
      </c>
      <c r="G224" s="54">
        <f>F224</f>
        <v>2</v>
      </c>
      <c r="H224" s="51"/>
      <c r="I224" s="66">
        <f>ROUND(H224*G224,2)</f>
        <v>0</v>
      </c>
    </row>
    <row r="225" spans="1:9" ht="15" x14ac:dyDescent="0.25">
      <c r="A225" s="59"/>
      <c r="B225" s="53"/>
      <c r="C225" s="53"/>
      <c r="D225" s="52"/>
      <c r="E225" s="53"/>
      <c r="F225" s="86"/>
      <c r="G225" s="55"/>
      <c r="H225" s="51"/>
      <c r="I225" s="56"/>
    </row>
    <row r="226" spans="1:9" ht="15.75" x14ac:dyDescent="0.25">
      <c r="A226" s="60" t="s">
        <v>295</v>
      </c>
      <c r="B226" s="61"/>
      <c r="C226" s="61"/>
      <c r="D226" s="62" t="s">
        <v>329</v>
      </c>
      <c r="E226" s="61"/>
      <c r="F226" s="87"/>
      <c r="G226" s="63"/>
      <c r="H226" s="63"/>
      <c r="I226" s="64">
        <f>SUBTOTAL(9,I227:I237)</f>
        <v>0</v>
      </c>
    </row>
    <row r="227" spans="1:9" ht="15" x14ac:dyDescent="0.25">
      <c r="A227" s="59"/>
      <c r="B227" s="53" t="s">
        <v>330</v>
      </c>
      <c r="C227" s="75" t="s">
        <v>555</v>
      </c>
      <c r="D227" s="52" t="s">
        <v>459</v>
      </c>
      <c r="E227" s="53" t="s">
        <v>228</v>
      </c>
      <c r="F227" s="86">
        <v>133.64000000000001</v>
      </c>
      <c r="G227" s="54">
        <f t="shared" ref="G227:G236" si="22">F227</f>
        <v>133.64000000000001</v>
      </c>
      <c r="H227" s="51"/>
      <c r="I227" s="66">
        <f t="shared" ref="I227:I236" si="23">ROUND(H227*G227,2)</f>
        <v>0</v>
      </c>
    </row>
    <row r="228" spans="1:9" ht="15" x14ac:dyDescent="0.25">
      <c r="A228" s="59"/>
      <c r="B228" s="53" t="s">
        <v>331</v>
      </c>
      <c r="C228" s="75" t="s">
        <v>555</v>
      </c>
      <c r="D228" s="52" t="s">
        <v>460</v>
      </c>
      <c r="E228" s="53" t="s">
        <v>225</v>
      </c>
      <c r="F228" s="86">
        <v>52</v>
      </c>
      <c r="G228" s="54">
        <f t="shared" si="22"/>
        <v>52</v>
      </c>
      <c r="H228" s="51"/>
      <c r="I228" s="66">
        <f t="shared" si="23"/>
        <v>0</v>
      </c>
    </row>
    <row r="229" spans="1:9" ht="15" x14ac:dyDescent="0.25">
      <c r="A229" s="59"/>
      <c r="B229" s="53" t="s">
        <v>332</v>
      </c>
      <c r="C229" s="75" t="s">
        <v>555</v>
      </c>
      <c r="D229" s="52" t="s">
        <v>461</v>
      </c>
      <c r="E229" s="53" t="s">
        <v>225</v>
      </c>
      <c r="F229" s="86">
        <v>30</v>
      </c>
      <c r="G229" s="54">
        <f t="shared" si="22"/>
        <v>30</v>
      </c>
      <c r="H229" s="51"/>
      <c r="I229" s="66">
        <f t="shared" si="23"/>
        <v>0</v>
      </c>
    </row>
    <row r="230" spans="1:9" ht="15" x14ac:dyDescent="0.25">
      <c r="A230" s="59"/>
      <c r="B230" s="53" t="s">
        <v>308</v>
      </c>
      <c r="C230" s="75" t="s">
        <v>555</v>
      </c>
      <c r="D230" s="52" t="s">
        <v>434</v>
      </c>
      <c r="E230" s="53" t="s">
        <v>228</v>
      </c>
      <c r="F230" s="86">
        <v>23.400000000000002</v>
      </c>
      <c r="G230" s="54">
        <f t="shared" si="22"/>
        <v>23.400000000000002</v>
      </c>
      <c r="H230" s="51"/>
      <c r="I230" s="66">
        <f t="shared" si="23"/>
        <v>0</v>
      </c>
    </row>
    <row r="231" spans="1:9" ht="15" x14ac:dyDescent="0.25">
      <c r="A231" s="59"/>
      <c r="B231" s="53" t="s">
        <v>333</v>
      </c>
      <c r="C231" s="75" t="s">
        <v>555</v>
      </c>
      <c r="D231" s="52" t="s">
        <v>437</v>
      </c>
      <c r="E231" s="53" t="s">
        <v>228</v>
      </c>
      <c r="F231" s="86">
        <v>99.45</v>
      </c>
      <c r="G231" s="54">
        <f t="shared" si="22"/>
        <v>99.45</v>
      </c>
      <c r="H231" s="51"/>
      <c r="I231" s="66">
        <f t="shared" si="23"/>
        <v>0</v>
      </c>
    </row>
    <row r="232" spans="1:9" ht="15" x14ac:dyDescent="0.25">
      <c r="A232" s="59"/>
      <c r="B232" s="53" t="s">
        <v>334</v>
      </c>
      <c r="C232" s="75" t="s">
        <v>555</v>
      </c>
      <c r="D232" s="52" t="s">
        <v>456</v>
      </c>
      <c r="E232" s="53" t="s">
        <v>225</v>
      </c>
      <c r="F232" s="86">
        <v>6</v>
      </c>
      <c r="G232" s="54">
        <f t="shared" si="22"/>
        <v>6</v>
      </c>
      <c r="H232" s="51"/>
      <c r="I232" s="66">
        <f t="shared" si="23"/>
        <v>0</v>
      </c>
    </row>
    <row r="233" spans="1:9" ht="15" x14ac:dyDescent="0.25">
      <c r="A233" s="59"/>
      <c r="B233" s="53" t="s">
        <v>335</v>
      </c>
      <c r="C233" s="75" t="s">
        <v>555</v>
      </c>
      <c r="D233" s="52" t="s">
        <v>457</v>
      </c>
      <c r="E233" s="53" t="s">
        <v>225</v>
      </c>
      <c r="F233" s="86">
        <v>6</v>
      </c>
      <c r="G233" s="54">
        <f t="shared" si="22"/>
        <v>6</v>
      </c>
      <c r="H233" s="51"/>
      <c r="I233" s="66">
        <f t="shared" si="23"/>
        <v>0</v>
      </c>
    </row>
    <row r="234" spans="1:9" ht="15" x14ac:dyDescent="0.25">
      <c r="A234" s="59"/>
      <c r="B234" s="53" t="s">
        <v>336</v>
      </c>
      <c r="C234" s="75" t="s">
        <v>555</v>
      </c>
      <c r="D234" s="52" t="s">
        <v>458</v>
      </c>
      <c r="E234" s="53" t="s">
        <v>225</v>
      </c>
      <c r="F234" s="86">
        <v>6</v>
      </c>
      <c r="G234" s="54">
        <f t="shared" si="22"/>
        <v>6</v>
      </c>
      <c r="H234" s="51"/>
      <c r="I234" s="66">
        <f t="shared" si="23"/>
        <v>0</v>
      </c>
    </row>
    <row r="235" spans="1:9" ht="15" x14ac:dyDescent="0.25">
      <c r="A235" s="59"/>
      <c r="B235" s="53" t="s">
        <v>337</v>
      </c>
      <c r="C235" s="75" t="s">
        <v>555</v>
      </c>
      <c r="D235" s="52" t="s">
        <v>462</v>
      </c>
      <c r="E235" s="53" t="s">
        <v>225</v>
      </c>
      <c r="F235" s="86">
        <v>2</v>
      </c>
      <c r="G235" s="54">
        <f t="shared" si="22"/>
        <v>2</v>
      </c>
      <c r="H235" s="51"/>
      <c r="I235" s="66">
        <f t="shared" si="23"/>
        <v>0</v>
      </c>
    </row>
    <row r="236" spans="1:9" ht="15" x14ac:dyDescent="0.25">
      <c r="A236" s="59"/>
      <c r="B236" s="53" t="s">
        <v>338</v>
      </c>
      <c r="C236" s="75" t="s">
        <v>555</v>
      </c>
      <c r="D236" s="52" t="s">
        <v>463</v>
      </c>
      <c r="E236" s="53" t="s">
        <v>225</v>
      </c>
      <c r="F236" s="86">
        <v>4</v>
      </c>
      <c r="G236" s="54">
        <f t="shared" si="22"/>
        <v>4</v>
      </c>
      <c r="H236" s="51"/>
      <c r="I236" s="66">
        <f t="shared" si="23"/>
        <v>0</v>
      </c>
    </row>
    <row r="237" spans="1:9" ht="15" x14ac:dyDescent="0.25">
      <c r="A237" s="59"/>
      <c r="B237" s="9"/>
      <c r="C237" s="9"/>
      <c r="D237" s="3"/>
      <c r="E237" s="2"/>
      <c r="F237" s="11"/>
      <c r="G237" s="15"/>
      <c r="H237" s="17"/>
      <c r="I237" s="39"/>
    </row>
    <row r="238" spans="1:9" s="21" customFormat="1" ht="15.75" x14ac:dyDescent="0.25">
      <c r="A238" s="60" t="s">
        <v>202</v>
      </c>
      <c r="B238" s="61"/>
      <c r="C238" s="61"/>
      <c r="D238" s="62" t="s">
        <v>537</v>
      </c>
      <c r="E238" s="61"/>
      <c r="F238" s="87"/>
      <c r="G238" s="63"/>
      <c r="H238" s="63"/>
      <c r="I238" s="64">
        <f>SUBTOTAL(9,I239:I254)</f>
        <v>0</v>
      </c>
    </row>
    <row r="239" spans="1:9" ht="15" x14ac:dyDescent="0.25">
      <c r="A239" s="59"/>
      <c r="B239" s="53" t="s">
        <v>125</v>
      </c>
      <c r="C239" s="75" t="s">
        <v>555</v>
      </c>
      <c r="D239" s="52" t="s">
        <v>40</v>
      </c>
      <c r="E239" s="53" t="s">
        <v>225</v>
      </c>
      <c r="F239" s="86">
        <v>5</v>
      </c>
      <c r="G239" s="55">
        <f t="shared" ref="G239:G253" si="24">F239</f>
        <v>5</v>
      </c>
      <c r="H239" s="51"/>
      <c r="I239" s="56">
        <f t="shared" ref="I239:I253" si="25">ROUND(H239*G239,2)</f>
        <v>0</v>
      </c>
    </row>
    <row r="240" spans="1:9" ht="15" x14ac:dyDescent="0.25">
      <c r="A240" s="59"/>
      <c r="B240" s="53" t="s">
        <v>464</v>
      </c>
      <c r="C240" s="75" t="s">
        <v>555</v>
      </c>
      <c r="D240" s="52" t="s">
        <v>465</v>
      </c>
      <c r="E240" s="53" t="s">
        <v>225</v>
      </c>
      <c r="F240" s="86">
        <v>1</v>
      </c>
      <c r="G240" s="55">
        <f>F240</f>
        <v>1</v>
      </c>
      <c r="H240" s="51"/>
      <c r="I240" s="56">
        <f t="shared" si="25"/>
        <v>0</v>
      </c>
    </row>
    <row r="241" spans="1:9" ht="15" x14ac:dyDescent="0.25">
      <c r="A241" s="59"/>
      <c r="B241" s="53" t="s">
        <v>126</v>
      </c>
      <c r="C241" s="75" t="s">
        <v>555</v>
      </c>
      <c r="D241" s="52" t="s">
        <v>41</v>
      </c>
      <c r="E241" s="53" t="s">
        <v>225</v>
      </c>
      <c r="F241" s="86">
        <v>5</v>
      </c>
      <c r="G241" s="55">
        <f t="shared" si="24"/>
        <v>5</v>
      </c>
      <c r="H241" s="51"/>
      <c r="I241" s="56">
        <f t="shared" si="25"/>
        <v>0</v>
      </c>
    </row>
    <row r="242" spans="1:9" ht="15" x14ac:dyDescent="0.25">
      <c r="A242" s="59"/>
      <c r="B242" s="53" t="s">
        <v>127</v>
      </c>
      <c r="C242" s="75" t="s">
        <v>555</v>
      </c>
      <c r="D242" s="52" t="s">
        <v>42</v>
      </c>
      <c r="E242" s="53" t="s">
        <v>225</v>
      </c>
      <c r="F242" s="86">
        <v>1</v>
      </c>
      <c r="G242" s="55">
        <f t="shared" si="24"/>
        <v>1</v>
      </c>
      <c r="H242" s="51"/>
      <c r="I242" s="56">
        <f t="shared" si="25"/>
        <v>0</v>
      </c>
    </row>
    <row r="243" spans="1:9" ht="15" x14ac:dyDescent="0.25">
      <c r="A243" s="59"/>
      <c r="B243" s="53" t="s">
        <v>255</v>
      </c>
      <c r="C243" s="75" t="s">
        <v>555</v>
      </c>
      <c r="D243" s="52" t="s">
        <v>256</v>
      </c>
      <c r="E243" s="53" t="s">
        <v>229</v>
      </c>
      <c r="F243" s="86">
        <v>1.35</v>
      </c>
      <c r="G243" s="54">
        <f t="shared" si="24"/>
        <v>1.35</v>
      </c>
      <c r="H243" s="51"/>
      <c r="I243" s="66">
        <f t="shared" si="25"/>
        <v>0</v>
      </c>
    </row>
    <row r="244" spans="1:9" ht="15" x14ac:dyDescent="0.25">
      <c r="A244" s="59"/>
      <c r="B244" s="53" t="s">
        <v>128</v>
      </c>
      <c r="C244" s="75" t="s">
        <v>555</v>
      </c>
      <c r="D244" s="52" t="s">
        <v>157</v>
      </c>
      <c r="E244" s="53" t="s">
        <v>225</v>
      </c>
      <c r="F244" s="86">
        <v>5</v>
      </c>
      <c r="G244" s="55">
        <f t="shared" si="24"/>
        <v>5</v>
      </c>
      <c r="H244" s="51"/>
      <c r="I244" s="56">
        <f t="shared" si="25"/>
        <v>0</v>
      </c>
    </row>
    <row r="245" spans="1:9" ht="15" x14ac:dyDescent="0.25">
      <c r="A245" s="59"/>
      <c r="B245" s="53" t="s">
        <v>129</v>
      </c>
      <c r="C245" s="75" t="s">
        <v>555</v>
      </c>
      <c r="D245" s="52" t="s">
        <v>158</v>
      </c>
      <c r="E245" s="53" t="s">
        <v>225</v>
      </c>
      <c r="F245" s="86">
        <v>5</v>
      </c>
      <c r="G245" s="55">
        <f t="shared" si="24"/>
        <v>5</v>
      </c>
      <c r="H245" s="51"/>
      <c r="I245" s="56">
        <f t="shared" si="25"/>
        <v>0</v>
      </c>
    </row>
    <row r="246" spans="1:9" ht="15" x14ac:dyDescent="0.25">
      <c r="A246" s="59"/>
      <c r="B246" s="53" t="s">
        <v>130</v>
      </c>
      <c r="C246" s="75" t="s">
        <v>555</v>
      </c>
      <c r="D246" s="52" t="s">
        <v>43</v>
      </c>
      <c r="E246" s="53" t="s">
        <v>225</v>
      </c>
      <c r="F246" s="86">
        <v>2</v>
      </c>
      <c r="G246" s="55">
        <f t="shared" si="24"/>
        <v>2</v>
      </c>
      <c r="H246" s="51"/>
      <c r="I246" s="56">
        <f t="shared" si="25"/>
        <v>0</v>
      </c>
    </row>
    <row r="247" spans="1:9" ht="15" x14ac:dyDescent="0.25">
      <c r="A247" s="59"/>
      <c r="B247" s="53" t="s">
        <v>131</v>
      </c>
      <c r="C247" s="75" t="s">
        <v>555</v>
      </c>
      <c r="D247" s="52" t="s">
        <v>44</v>
      </c>
      <c r="E247" s="53" t="s">
        <v>225</v>
      </c>
      <c r="F247" s="86">
        <v>1</v>
      </c>
      <c r="G247" s="55">
        <f t="shared" si="24"/>
        <v>1</v>
      </c>
      <c r="H247" s="51"/>
      <c r="I247" s="56">
        <f t="shared" si="25"/>
        <v>0</v>
      </c>
    </row>
    <row r="248" spans="1:9" ht="30" x14ac:dyDescent="0.25">
      <c r="A248" s="59"/>
      <c r="B248" s="53" t="s">
        <v>132</v>
      </c>
      <c r="C248" s="75" t="s">
        <v>555</v>
      </c>
      <c r="D248" s="52" t="s">
        <v>45</v>
      </c>
      <c r="E248" s="53" t="s">
        <v>225</v>
      </c>
      <c r="F248" s="86">
        <v>3</v>
      </c>
      <c r="G248" s="54">
        <f t="shared" si="24"/>
        <v>3</v>
      </c>
      <c r="H248" s="51"/>
      <c r="I248" s="66">
        <f t="shared" si="25"/>
        <v>0</v>
      </c>
    </row>
    <row r="249" spans="1:9" ht="15" x14ac:dyDescent="0.25">
      <c r="A249" s="59"/>
      <c r="B249" s="53" t="s">
        <v>133</v>
      </c>
      <c r="C249" s="75" t="s">
        <v>555</v>
      </c>
      <c r="D249" s="52" t="s">
        <v>46</v>
      </c>
      <c r="E249" s="53" t="s">
        <v>225</v>
      </c>
      <c r="F249" s="86">
        <v>9</v>
      </c>
      <c r="G249" s="55">
        <f t="shared" si="24"/>
        <v>9</v>
      </c>
      <c r="H249" s="51"/>
      <c r="I249" s="56">
        <f t="shared" si="25"/>
        <v>0</v>
      </c>
    </row>
    <row r="250" spans="1:9" ht="15" x14ac:dyDescent="0.25">
      <c r="A250" s="59"/>
      <c r="B250" s="53" t="s">
        <v>134</v>
      </c>
      <c r="C250" s="75" t="s">
        <v>555</v>
      </c>
      <c r="D250" s="52" t="s">
        <v>47</v>
      </c>
      <c r="E250" s="53" t="s">
        <v>225</v>
      </c>
      <c r="F250" s="86">
        <v>4</v>
      </c>
      <c r="G250" s="55">
        <f t="shared" si="24"/>
        <v>4</v>
      </c>
      <c r="H250" s="51"/>
      <c r="I250" s="56">
        <f t="shared" si="25"/>
        <v>0</v>
      </c>
    </row>
    <row r="251" spans="1:9" ht="15" x14ac:dyDescent="0.25">
      <c r="A251" s="59"/>
      <c r="B251" s="53" t="s">
        <v>135</v>
      </c>
      <c r="C251" s="75" t="s">
        <v>555</v>
      </c>
      <c r="D251" s="52" t="s">
        <v>48</v>
      </c>
      <c r="E251" s="53" t="s">
        <v>225</v>
      </c>
      <c r="F251" s="86">
        <v>5</v>
      </c>
      <c r="G251" s="55">
        <f t="shared" si="24"/>
        <v>5</v>
      </c>
      <c r="H251" s="51"/>
      <c r="I251" s="56">
        <f t="shared" si="25"/>
        <v>0</v>
      </c>
    </row>
    <row r="252" spans="1:9" ht="15" x14ac:dyDescent="0.25">
      <c r="A252" s="59"/>
      <c r="B252" s="53" t="s">
        <v>136</v>
      </c>
      <c r="C252" s="75" t="s">
        <v>555</v>
      </c>
      <c r="D252" s="52" t="s">
        <v>49</v>
      </c>
      <c r="E252" s="53" t="s">
        <v>225</v>
      </c>
      <c r="F252" s="86">
        <v>5</v>
      </c>
      <c r="G252" s="55">
        <f t="shared" si="24"/>
        <v>5</v>
      </c>
      <c r="H252" s="51"/>
      <c r="I252" s="56">
        <f t="shared" si="25"/>
        <v>0</v>
      </c>
    </row>
    <row r="253" spans="1:9" ht="15" x14ac:dyDescent="0.25">
      <c r="A253" s="59"/>
      <c r="B253" s="53" t="s">
        <v>137</v>
      </c>
      <c r="C253" s="75" t="s">
        <v>555</v>
      </c>
      <c r="D253" s="52" t="s">
        <v>50</v>
      </c>
      <c r="E253" s="53" t="s">
        <v>225</v>
      </c>
      <c r="F253" s="86">
        <v>4</v>
      </c>
      <c r="G253" s="55">
        <f t="shared" si="24"/>
        <v>4</v>
      </c>
      <c r="H253" s="51"/>
      <c r="I253" s="56">
        <f t="shared" si="25"/>
        <v>0</v>
      </c>
    </row>
    <row r="254" spans="1:9" ht="15" x14ac:dyDescent="0.25">
      <c r="A254" s="59"/>
      <c r="B254" s="9"/>
      <c r="C254" s="9"/>
      <c r="D254" s="3"/>
      <c r="E254" s="2"/>
      <c r="F254" s="11"/>
      <c r="G254" s="15"/>
      <c r="H254" s="17"/>
      <c r="I254" s="39"/>
    </row>
    <row r="255" spans="1:9" ht="15.75" x14ac:dyDescent="0.25">
      <c r="A255" s="60" t="s">
        <v>203</v>
      </c>
      <c r="B255" s="61"/>
      <c r="C255" s="61"/>
      <c r="D255" s="62" t="s">
        <v>538</v>
      </c>
      <c r="E255" s="61"/>
      <c r="F255" s="87"/>
      <c r="G255" s="63"/>
      <c r="H255" s="63"/>
      <c r="I255" s="64">
        <f>SUBTOTAL(9,I256:I265)</f>
        <v>0</v>
      </c>
    </row>
    <row r="256" spans="1:9" ht="15" x14ac:dyDescent="0.25">
      <c r="A256" s="59"/>
      <c r="B256" s="53" t="s">
        <v>138</v>
      </c>
      <c r="C256" s="75" t="s">
        <v>555</v>
      </c>
      <c r="D256" s="52" t="s">
        <v>469</v>
      </c>
      <c r="E256" s="53" t="s">
        <v>228</v>
      </c>
      <c r="F256" s="86">
        <v>57.589999999999996</v>
      </c>
      <c r="G256" s="55">
        <f t="shared" ref="G256:G264" si="26">F256</f>
        <v>57.589999999999996</v>
      </c>
      <c r="H256" s="51"/>
      <c r="I256" s="56">
        <f t="shared" ref="I256:I264" si="27">ROUND(H256*G256,2)</f>
        <v>0</v>
      </c>
    </row>
    <row r="257" spans="1:9" ht="15" x14ac:dyDescent="0.25">
      <c r="A257" s="59"/>
      <c r="B257" s="53" t="s">
        <v>246</v>
      </c>
      <c r="C257" s="75" t="s">
        <v>555</v>
      </c>
      <c r="D257" s="52" t="s">
        <v>476</v>
      </c>
      <c r="E257" s="53" t="s">
        <v>228</v>
      </c>
      <c r="F257" s="86">
        <v>15.600000000000001</v>
      </c>
      <c r="G257" s="54">
        <f t="shared" si="26"/>
        <v>15.600000000000001</v>
      </c>
      <c r="H257" s="51"/>
      <c r="I257" s="66">
        <f t="shared" si="27"/>
        <v>0</v>
      </c>
    </row>
    <row r="258" spans="1:9" ht="15" x14ac:dyDescent="0.25">
      <c r="A258" s="59"/>
      <c r="B258" s="53" t="s">
        <v>247</v>
      </c>
      <c r="C258" s="75" t="s">
        <v>555</v>
      </c>
      <c r="D258" s="52" t="s">
        <v>477</v>
      </c>
      <c r="E258" s="53" t="s">
        <v>225</v>
      </c>
      <c r="F258" s="86">
        <v>4</v>
      </c>
      <c r="G258" s="55">
        <f t="shared" si="26"/>
        <v>4</v>
      </c>
      <c r="H258" s="51"/>
      <c r="I258" s="56">
        <f t="shared" si="27"/>
        <v>0</v>
      </c>
    </row>
    <row r="259" spans="1:9" ht="15" x14ac:dyDescent="0.25">
      <c r="A259" s="59"/>
      <c r="B259" s="53" t="s">
        <v>144</v>
      </c>
      <c r="C259" s="75" t="s">
        <v>555</v>
      </c>
      <c r="D259" s="52" t="s">
        <v>480</v>
      </c>
      <c r="E259" s="53" t="s">
        <v>225</v>
      </c>
      <c r="F259" s="86">
        <v>2</v>
      </c>
      <c r="G259" s="55">
        <f t="shared" si="26"/>
        <v>2</v>
      </c>
      <c r="H259" s="51"/>
      <c r="I259" s="56">
        <f t="shared" si="27"/>
        <v>0</v>
      </c>
    </row>
    <row r="260" spans="1:9" ht="15" x14ac:dyDescent="0.25">
      <c r="A260" s="59"/>
      <c r="B260" s="53" t="s">
        <v>248</v>
      </c>
      <c r="C260" s="75" t="s">
        <v>555</v>
      </c>
      <c r="D260" s="52" t="s">
        <v>478</v>
      </c>
      <c r="E260" s="53" t="s">
        <v>225</v>
      </c>
      <c r="F260" s="86">
        <v>2</v>
      </c>
      <c r="G260" s="54">
        <f t="shared" si="26"/>
        <v>2</v>
      </c>
      <c r="H260" s="51"/>
      <c r="I260" s="66">
        <f t="shared" si="27"/>
        <v>0</v>
      </c>
    </row>
    <row r="261" spans="1:9" ht="15" x14ac:dyDescent="0.25">
      <c r="A261" s="59"/>
      <c r="B261" s="53" t="s">
        <v>249</v>
      </c>
      <c r="C261" s="75" t="s">
        <v>555</v>
      </c>
      <c r="D261" s="52" t="s">
        <v>482</v>
      </c>
      <c r="E261" s="53" t="s">
        <v>225</v>
      </c>
      <c r="F261" s="86">
        <v>2</v>
      </c>
      <c r="G261" s="55">
        <f t="shared" si="26"/>
        <v>2</v>
      </c>
      <c r="H261" s="51"/>
      <c r="I261" s="56">
        <f t="shared" si="27"/>
        <v>0</v>
      </c>
    </row>
    <row r="262" spans="1:9" ht="15" x14ac:dyDescent="0.25">
      <c r="A262" s="59"/>
      <c r="B262" s="53" t="s">
        <v>143</v>
      </c>
      <c r="C262" s="75" t="s">
        <v>555</v>
      </c>
      <c r="D262" s="52" t="s">
        <v>479</v>
      </c>
      <c r="E262" s="53" t="s">
        <v>225</v>
      </c>
      <c r="F262" s="86">
        <v>6</v>
      </c>
      <c r="G262" s="54">
        <f t="shared" si="26"/>
        <v>6</v>
      </c>
      <c r="H262" s="51"/>
      <c r="I262" s="66">
        <f t="shared" si="27"/>
        <v>0</v>
      </c>
    </row>
    <row r="263" spans="1:9" ht="15" x14ac:dyDescent="0.25">
      <c r="A263" s="59"/>
      <c r="B263" s="53" t="s">
        <v>250</v>
      </c>
      <c r="C263" s="75" t="s">
        <v>555</v>
      </c>
      <c r="D263" s="52" t="s">
        <v>481</v>
      </c>
      <c r="E263" s="53" t="s">
        <v>225</v>
      </c>
      <c r="F263" s="86">
        <v>2</v>
      </c>
      <c r="G263" s="55">
        <f t="shared" si="26"/>
        <v>2</v>
      </c>
      <c r="H263" s="51"/>
      <c r="I263" s="56">
        <f t="shared" si="27"/>
        <v>0</v>
      </c>
    </row>
    <row r="264" spans="1:9" ht="15" x14ac:dyDescent="0.25">
      <c r="A264" s="59"/>
      <c r="B264" s="53" t="s">
        <v>251</v>
      </c>
      <c r="C264" s="75" t="s">
        <v>555</v>
      </c>
      <c r="D264" s="52" t="s">
        <v>466</v>
      </c>
      <c r="E264" s="53" t="s">
        <v>225</v>
      </c>
      <c r="F264" s="86">
        <v>5</v>
      </c>
      <c r="G264" s="54">
        <f t="shared" si="26"/>
        <v>5</v>
      </c>
      <c r="H264" s="51"/>
      <c r="I264" s="66">
        <f t="shared" si="27"/>
        <v>0</v>
      </c>
    </row>
    <row r="265" spans="1:9" ht="15" x14ac:dyDescent="0.25">
      <c r="A265" s="59"/>
      <c r="B265" s="9"/>
      <c r="C265" s="9"/>
      <c r="D265" s="3"/>
      <c r="E265" s="2"/>
      <c r="F265" s="11"/>
      <c r="G265" s="15"/>
      <c r="H265" s="17"/>
      <c r="I265" s="39"/>
    </row>
    <row r="266" spans="1:9" ht="15.75" x14ac:dyDescent="0.25">
      <c r="A266" s="60" t="s">
        <v>204</v>
      </c>
      <c r="B266" s="61"/>
      <c r="C266" s="61"/>
      <c r="D266" s="62" t="s">
        <v>539</v>
      </c>
      <c r="E266" s="61"/>
      <c r="F266" s="87"/>
      <c r="G266" s="63"/>
      <c r="H266" s="63"/>
      <c r="I266" s="64">
        <f>SUBTOTAL(9,I267:I274)</f>
        <v>0</v>
      </c>
    </row>
    <row r="267" spans="1:9" ht="15" x14ac:dyDescent="0.25">
      <c r="A267" s="59"/>
      <c r="B267" s="53" t="s">
        <v>140</v>
      </c>
      <c r="C267" s="75" t="s">
        <v>555</v>
      </c>
      <c r="D267" s="52" t="s">
        <v>473</v>
      </c>
      <c r="E267" s="53" t="s">
        <v>228</v>
      </c>
      <c r="F267" s="86">
        <v>45.019000000000005</v>
      </c>
      <c r="G267" s="55">
        <f t="shared" ref="G267:G273" si="28">F267</f>
        <v>45.019000000000005</v>
      </c>
      <c r="H267" s="51"/>
      <c r="I267" s="56">
        <f t="shared" ref="I267:I273" si="29">ROUND(H267*G267,2)</f>
        <v>0</v>
      </c>
    </row>
    <row r="268" spans="1:9" ht="15" x14ac:dyDescent="0.25">
      <c r="A268" s="59"/>
      <c r="B268" s="53" t="s">
        <v>139</v>
      </c>
      <c r="C268" s="75" t="s">
        <v>555</v>
      </c>
      <c r="D268" s="52" t="s">
        <v>471</v>
      </c>
      <c r="E268" s="53" t="s">
        <v>228</v>
      </c>
      <c r="F268" s="86">
        <v>24.297000000000004</v>
      </c>
      <c r="G268" s="55">
        <f t="shared" si="28"/>
        <v>24.297000000000004</v>
      </c>
      <c r="H268" s="51"/>
      <c r="I268" s="56">
        <f t="shared" si="29"/>
        <v>0</v>
      </c>
    </row>
    <row r="269" spans="1:9" ht="15" x14ac:dyDescent="0.25">
      <c r="A269" s="59"/>
      <c r="B269" s="53" t="s">
        <v>252</v>
      </c>
      <c r="C269" s="75" t="s">
        <v>555</v>
      </c>
      <c r="D269" s="52" t="s">
        <v>470</v>
      </c>
      <c r="E269" s="53" t="s">
        <v>228</v>
      </c>
      <c r="F269" s="86">
        <v>15.223000000000001</v>
      </c>
      <c r="G269" s="55">
        <f t="shared" si="28"/>
        <v>15.223000000000001</v>
      </c>
      <c r="H269" s="51"/>
      <c r="I269" s="56">
        <f t="shared" si="29"/>
        <v>0</v>
      </c>
    </row>
    <row r="270" spans="1:9" ht="15" x14ac:dyDescent="0.25">
      <c r="A270" s="59"/>
      <c r="B270" s="53" t="s">
        <v>221</v>
      </c>
      <c r="C270" s="75" t="s">
        <v>555</v>
      </c>
      <c r="D270" s="52" t="s">
        <v>472</v>
      </c>
      <c r="E270" s="53" t="s">
        <v>228</v>
      </c>
      <c r="F270" s="86">
        <v>11.700000000000001</v>
      </c>
      <c r="G270" s="54">
        <f t="shared" si="28"/>
        <v>11.700000000000001</v>
      </c>
      <c r="H270" s="51"/>
      <c r="I270" s="66">
        <f t="shared" si="29"/>
        <v>0</v>
      </c>
    </row>
    <row r="271" spans="1:9" ht="15" x14ac:dyDescent="0.25">
      <c r="A271" s="59"/>
      <c r="B271" s="53" t="s">
        <v>146</v>
      </c>
      <c r="C271" s="75" t="s">
        <v>555</v>
      </c>
      <c r="D271" s="52" t="s">
        <v>483</v>
      </c>
      <c r="E271" s="53" t="s">
        <v>225</v>
      </c>
      <c r="F271" s="86">
        <v>2</v>
      </c>
      <c r="G271" s="55">
        <f t="shared" si="28"/>
        <v>2</v>
      </c>
      <c r="H271" s="51"/>
      <c r="I271" s="56">
        <f t="shared" si="29"/>
        <v>0</v>
      </c>
    </row>
    <row r="272" spans="1:9" ht="15" x14ac:dyDescent="0.25">
      <c r="A272" s="59"/>
      <c r="B272" s="53" t="s">
        <v>145</v>
      </c>
      <c r="C272" s="75" t="s">
        <v>555</v>
      </c>
      <c r="D272" s="52" t="s">
        <v>51</v>
      </c>
      <c r="E272" s="53" t="s">
        <v>225</v>
      </c>
      <c r="F272" s="86">
        <v>6</v>
      </c>
      <c r="G272" s="55">
        <f t="shared" si="28"/>
        <v>6</v>
      </c>
      <c r="H272" s="51"/>
      <c r="I272" s="56">
        <f t="shared" si="29"/>
        <v>0</v>
      </c>
    </row>
    <row r="273" spans="1:9" ht="15" x14ac:dyDescent="0.25">
      <c r="A273" s="59"/>
      <c r="B273" s="53" t="s">
        <v>343</v>
      </c>
      <c r="C273" s="53" t="s">
        <v>488</v>
      </c>
      <c r="D273" s="52" t="s">
        <v>296</v>
      </c>
      <c r="E273" s="53" t="s">
        <v>65</v>
      </c>
      <c r="F273" s="86">
        <v>2</v>
      </c>
      <c r="G273" s="54">
        <f t="shared" si="28"/>
        <v>2</v>
      </c>
      <c r="H273" s="51"/>
      <c r="I273" s="66">
        <f t="shared" si="29"/>
        <v>0</v>
      </c>
    </row>
    <row r="274" spans="1:9" ht="15" x14ac:dyDescent="0.25">
      <c r="A274" s="59"/>
      <c r="B274" s="9"/>
      <c r="C274" s="9"/>
      <c r="D274" s="3"/>
      <c r="E274" s="2"/>
      <c r="F274" s="11"/>
      <c r="G274" s="15"/>
      <c r="H274" s="17"/>
      <c r="I274" s="39"/>
    </row>
    <row r="275" spans="1:9" ht="15.75" x14ac:dyDescent="0.25">
      <c r="A275" s="60" t="s">
        <v>205</v>
      </c>
      <c r="B275" s="61"/>
      <c r="C275" s="61"/>
      <c r="D275" s="62" t="s">
        <v>540</v>
      </c>
      <c r="E275" s="61"/>
      <c r="F275" s="87"/>
      <c r="G275" s="63"/>
      <c r="H275" s="63"/>
      <c r="I275" s="64">
        <f>SUBTOTAL(9,I276:I280)</f>
        <v>0</v>
      </c>
    </row>
    <row r="276" spans="1:9" ht="15" x14ac:dyDescent="0.25">
      <c r="A276" s="59"/>
      <c r="B276" s="53" t="s">
        <v>141</v>
      </c>
      <c r="C276" s="75" t="s">
        <v>555</v>
      </c>
      <c r="D276" s="52" t="s">
        <v>474</v>
      </c>
      <c r="E276" s="53" t="s">
        <v>228</v>
      </c>
      <c r="F276" s="86">
        <v>31.200000000000003</v>
      </c>
      <c r="G276" s="55">
        <f>F276</f>
        <v>31.200000000000003</v>
      </c>
      <c r="H276" s="51"/>
      <c r="I276" s="56">
        <f>ROUND(H276*G276,2)</f>
        <v>0</v>
      </c>
    </row>
    <row r="277" spans="1:9" ht="15" x14ac:dyDescent="0.25">
      <c r="A277" s="59"/>
      <c r="B277" s="53" t="s">
        <v>142</v>
      </c>
      <c r="C277" s="75" t="s">
        <v>555</v>
      </c>
      <c r="D277" s="52" t="s">
        <v>475</v>
      </c>
      <c r="E277" s="53" t="s">
        <v>228</v>
      </c>
      <c r="F277" s="86">
        <v>19.5</v>
      </c>
      <c r="G277" s="55">
        <f>F277</f>
        <v>19.5</v>
      </c>
      <c r="H277" s="51"/>
      <c r="I277" s="56">
        <f>ROUND(H277*G277,2)</f>
        <v>0</v>
      </c>
    </row>
    <row r="278" spans="1:9" ht="15" x14ac:dyDescent="0.25">
      <c r="A278" s="59"/>
      <c r="B278" s="53" t="s">
        <v>253</v>
      </c>
      <c r="C278" s="75" t="s">
        <v>555</v>
      </c>
      <c r="D278" s="52" t="s">
        <v>484</v>
      </c>
      <c r="E278" s="53" t="s">
        <v>225</v>
      </c>
      <c r="F278" s="86">
        <v>2</v>
      </c>
      <c r="G278" s="55">
        <f>F278</f>
        <v>2</v>
      </c>
      <c r="H278" s="51"/>
      <c r="I278" s="56">
        <f>ROUND(H278*G278,2)</f>
        <v>0</v>
      </c>
    </row>
    <row r="279" spans="1:9" ht="15" x14ac:dyDescent="0.25">
      <c r="A279" s="59"/>
      <c r="B279" s="53" t="s">
        <v>343</v>
      </c>
      <c r="C279" s="53" t="s">
        <v>488</v>
      </c>
      <c r="D279" s="52" t="s">
        <v>296</v>
      </c>
      <c r="E279" s="53" t="s">
        <v>65</v>
      </c>
      <c r="F279" s="86">
        <v>2</v>
      </c>
      <c r="G279" s="54">
        <f>F279</f>
        <v>2</v>
      </c>
      <c r="H279" s="51"/>
      <c r="I279" s="66">
        <f>ROUND(H279*G279,2)</f>
        <v>0</v>
      </c>
    </row>
    <row r="280" spans="1:9" ht="15" x14ac:dyDescent="0.25">
      <c r="A280" s="59"/>
      <c r="B280" s="9"/>
      <c r="C280" s="9"/>
      <c r="D280" s="3"/>
      <c r="E280" s="2"/>
      <c r="F280" s="11"/>
      <c r="G280" s="15"/>
      <c r="H280" s="51"/>
      <c r="I280" s="39"/>
    </row>
    <row r="281" spans="1:9" s="21" customFormat="1" ht="15.75" x14ac:dyDescent="0.25">
      <c r="A281" s="60" t="s">
        <v>297</v>
      </c>
      <c r="B281" s="61"/>
      <c r="C281" s="61"/>
      <c r="D281" s="62" t="s">
        <v>541</v>
      </c>
      <c r="E281" s="61"/>
      <c r="F281" s="87"/>
      <c r="G281" s="63"/>
      <c r="H281" s="63"/>
      <c r="I281" s="64">
        <f>SUBTOTAL(9,I282:I285)</f>
        <v>0</v>
      </c>
    </row>
    <row r="282" spans="1:9" ht="15" x14ac:dyDescent="0.25">
      <c r="A282" s="59"/>
      <c r="B282" s="53" t="s">
        <v>147</v>
      </c>
      <c r="C282" s="75" t="s">
        <v>555</v>
      </c>
      <c r="D282" s="52" t="s">
        <v>52</v>
      </c>
      <c r="E282" s="53" t="s">
        <v>225</v>
      </c>
      <c r="F282" s="86">
        <v>2</v>
      </c>
      <c r="G282" s="55">
        <f>F282</f>
        <v>2</v>
      </c>
      <c r="H282" s="51"/>
      <c r="I282" s="56">
        <f>ROUND(H282*G282,2)</f>
        <v>0</v>
      </c>
    </row>
    <row r="283" spans="1:9" ht="15" x14ac:dyDescent="0.25">
      <c r="A283" s="59"/>
      <c r="B283" s="53" t="s">
        <v>148</v>
      </c>
      <c r="C283" s="75" t="s">
        <v>555</v>
      </c>
      <c r="D283" s="52" t="s">
        <v>53</v>
      </c>
      <c r="E283" s="53" t="s">
        <v>225</v>
      </c>
      <c r="F283" s="86">
        <v>2</v>
      </c>
      <c r="G283" s="55">
        <f>F283</f>
        <v>2</v>
      </c>
      <c r="H283" s="51"/>
      <c r="I283" s="56">
        <f>ROUND(H283*G283,2)</f>
        <v>0</v>
      </c>
    </row>
    <row r="284" spans="1:9" ht="30" x14ac:dyDescent="0.25">
      <c r="A284" s="59"/>
      <c r="B284" s="53" t="s">
        <v>318</v>
      </c>
      <c r="C284" s="75" t="s">
        <v>555</v>
      </c>
      <c r="D284" s="52" t="s">
        <v>485</v>
      </c>
      <c r="E284" s="53" t="s">
        <v>225</v>
      </c>
      <c r="F284" s="86">
        <v>1</v>
      </c>
      <c r="G284" s="55">
        <f>F284</f>
        <v>1</v>
      </c>
      <c r="H284" s="51"/>
      <c r="I284" s="56">
        <f>ROUND(H284*G284,2)</f>
        <v>0</v>
      </c>
    </row>
    <row r="285" spans="1:9" ht="15" x14ac:dyDescent="0.25">
      <c r="A285" s="59"/>
      <c r="B285" s="53"/>
      <c r="C285" s="53"/>
      <c r="D285" s="52"/>
      <c r="E285" s="53"/>
      <c r="F285" s="86"/>
      <c r="G285" s="55"/>
      <c r="H285" s="51"/>
      <c r="I285" s="56"/>
    </row>
    <row r="286" spans="1:9" s="21" customFormat="1" ht="15.75" x14ac:dyDescent="0.25">
      <c r="A286" s="60" t="s">
        <v>298</v>
      </c>
      <c r="B286" s="61"/>
      <c r="C286" s="61"/>
      <c r="D286" s="62" t="s">
        <v>542</v>
      </c>
      <c r="E286" s="61"/>
      <c r="F286" s="87"/>
      <c r="G286" s="63"/>
      <c r="H286" s="63"/>
      <c r="I286" s="64">
        <f>SUBTOTAL(9,I287:I289)</f>
        <v>0</v>
      </c>
    </row>
    <row r="287" spans="1:9" ht="15" x14ac:dyDescent="0.25">
      <c r="A287" s="59"/>
      <c r="B287" s="53" t="s">
        <v>149</v>
      </c>
      <c r="C287" s="75" t="s">
        <v>555</v>
      </c>
      <c r="D287" s="52" t="s">
        <v>54</v>
      </c>
      <c r="E287" s="53" t="s">
        <v>229</v>
      </c>
      <c r="F287" s="86">
        <v>121.6</v>
      </c>
      <c r="G287" s="54">
        <f>F287</f>
        <v>121.6</v>
      </c>
      <c r="H287" s="51"/>
      <c r="I287" s="66">
        <f>ROUND(H287*G287,2)</f>
        <v>0</v>
      </c>
    </row>
    <row r="288" spans="1:9" ht="15" x14ac:dyDescent="0.25">
      <c r="A288" s="59"/>
      <c r="B288" s="53" t="s">
        <v>150</v>
      </c>
      <c r="C288" s="75" t="s">
        <v>555</v>
      </c>
      <c r="D288" s="52" t="s">
        <v>55</v>
      </c>
      <c r="E288" s="53" t="s">
        <v>229</v>
      </c>
      <c r="F288" s="86">
        <v>121.6</v>
      </c>
      <c r="G288" s="54">
        <f>F288</f>
        <v>121.6</v>
      </c>
      <c r="H288" s="51"/>
      <c r="I288" s="66">
        <f>ROUND(H288*G288,2)</f>
        <v>0</v>
      </c>
    </row>
    <row r="289" spans="1:10" ht="15" x14ac:dyDescent="0.25">
      <c r="A289" s="59"/>
      <c r="B289" s="9"/>
      <c r="C289" s="9"/>
      <c r="D289" s="3"/>
      <c r="E289" s="2"/>
      <c r="F289" s="11"/>
      <c r="G289" s="15"/>
      <c r="H289" s="17"/>
      <c r="I289" s="39"/>
    </row>
    <row r="290" spans="1:10" s="21" customFormat="1" ht="15.75" x14ac:dyDescent="0.25">
      <c r="A290" s="60" t="s">
        <v>339</v>
      </c>
      <c r="B290" s="61"/>
      <c r="C290" s="61"/>
      <c r="D290" s="62" t="s">
        <v>543</v>
      </c>
      <c r="E290" s="61"/>
      <c r="F290" s="87"/>
      <c r="G290" s="63"/>
      <c r="H290" s="63"/>
      <c r="I290" s="64">
        <f>SUBTOTAL(9,I291:I294)</f>
        <v>0</v>
      </c>
    </row>
    <row r="291" spans="1:10" ht="15" x14ac:dyDescent="0.25">
      <c r="A291" s="59"/>
      <c r="B291" s="53" t="s">
        <v>163</v>
      </c>
      <c r="C291" s="75" t="s">
        <v>555</v>
      </c>
      <c r="D291" s="52" t="s">
        <v>487</v>
      </c>
      <c r="E291" s="53" t="s">
        <v>225</v>
      </c>
      <c r="F291" s="86">
        <v>10</v>
      </c>
      <c r="G291" s="54">
        <f>F291</f>
        <v>10</v>
      </c>
      <c r="H291" s="51"/>
      <c r="I291" s="66">
        <f>ROUND(H291*G291,2)</f>
        <v>0</v>
      </c>
    </row>
    <row r="292" spans="1:10" ht="15" x14ac:dyDescent="0.25">
      <c r="A292" s="59"/>
      <c r="B292" s="53" t="s">
        <v>154</v>
      </c>
      <c r="C292" s="75" t="s">
        <v>555</v>
      </c>
      <c r="D292" s="52" t="s">
        <v>59</v>
      </c>
      <c r="E292" s="53" t="s">
        <v>225</v>
      </c>
      <c r="F292" s="86">
        <v>36</v>
      </c>
      <c r="G292" s="54">
        <f>F292</f>
        <v>36</v>
      </c>
      <c r="H292" s="51"/>
      <c r="I292" s="66">
        <f>ROUND(H292*G292,2)</f>
        <v>0</v>
      </c>
    </row>
    <row r="293" spans="1:10" ht="28.9" customHeight="1" x14ac:dyDescent="0.25">
      <c r="A293" s="59"/>
      <c r="B293" s="53" t="s">
        <v>345</v>
      </c>
      <c r="C293" s="75" t="s">
        <v>555</v>
      </c>
      <c r="D293" s="52" t="s">
        <v>346</v>
      </c>
      <c r="E293" s="53" t="s">
        <v>229</v>
      </c>
      <c r="F293" s="54">
        <v>30.36</v>
      </c>
      <c r="G293" s="54">
        <f>F293</f>
        <v>30.36</v>
      </c>
      <c r="H293" s="51"/>
      <c r="I293" s="66">
        <f>ROUND(H293*G293,2)</f>
        <v>0</v>
      </c>
    </row>
    <row r="294" spans="1:10" ht="15" x14ac:dyDescent="0.25">
      <c r="A294" s="59"/>
      <c r="B294" s="9"/>
      <c r="C294" s="9"/>
      <c r="D294" s="3"/>
      <c r="E294" s="2"/>
      <c r="F294" s="11"/>
      <c r="G294" s="15"/>
      <c r="H294" s="51"/>
      <c r="I294" s="39"/>
    </row>
    <row r="295" spans="1:10" s="21" customFormat="1" ht="15.75" x14ac:dyDescent="0.25">
      <c r="A295" s="60" t="s">
        <v>496</v>
      </c>
      <c r="B295" s="61"/>
      <c r="C295" s="61"/>
      <c r="D295" s="62" t="s">
        <v>486</v>
      </c>
      <c r="E295" s="61"/>
      <c r="F295" s="87"/>
      <c r="G295" s="63"/>
      <c r="H295" s="63"/>
      <c r="I295" s="64">
        <f>SUBTOTAL(9,I296:I299)</f>
        <v>0</v>
      </c>
    </row>
    <row r="296" spans="1:10" ht="15" x14ac:dyDescent="0.25">
      <c r="A296" s="59"/>
      <c r="B296" s="53" t="s">
        <v>151</v>
      </c>
      <c r="C296" s="75" t="s">
        <v>555</v>
      </c>
      <c r="D296" s="52" t="s">
        <v>56</v>
      </c>
      <c r="E296" s="53" t="s">
        <v>229</v>
      </c>
      <c r="F296" s="86">
        <v>121.6</v>
      </c>
      <c r="G296" s="54">
        <f>F296</f>
        <v>121.6</v>
      </c>
      <c r="H296" s="51"/>
      <c r="I296" s="66">
        <f>ROUND(H296*G296,2)</f>
        <v>0</v>
      </c>
    </row>
    <row r="297" spans="1:10" ht="15" x14ac:dyDescent="0.25">
      <c r="A297" s="59"/>
      <c r="B297" s="53" t="s">
        <v>152</v>
      </c>
      <c r="C297" s="75" t="s">
        <v>555</v>
      </c>
      <c r="D297" s="52" t="s">
        <v>57</v>
      </c>
      <c r="E297" s="53" t="s">
        <v>225</v>
      </c>
      <c r="F297" s="86">
        <v>10</v>
      </c>
      <c r="G297" s="55">
        <f>F297</f>
        <v>10</v>
      </c>
      <c r="H297" s="51"/>
      <c r="I297" s="56">
        <f>ROUND(H297*G297,2)</f>
        <v>0</v>
      </c>
    </row>
    <row r="298" spans="1:10" ht="15" x14ac:dyDescent="0.25">
      <c r="A298" s="59"/>
      <c r="B298" s="53" t="s">
        <v>153</v>
      </c>
      <c r="C298" s="75" t="s">
        <v>555</v>
      </c>
      <c r="D298" s="52" t="s">
        <v>58</v>
      </c>
      <c r="E298" s="53" t="s">
        <v>229</v>
      </c>
      <c r="F298" s="86">
        <v>4.8</v>
      </c>
      <c r="G298" s="54">
        <f>F298</f>
        <v>4.8</v>
      </c>
      <c r="H298" s="51"/>
      <c r="I298" s="66">
        <f>ROUND(H298*G298,2)</f>
        <v>0</v>
      </c>
    </row>
    <row r="299" spans="1:10" ht="15" x14ac:dyDescent="0.25">
      <c r="A299" s="59"/>
      <c r="B299" s="9"/>
      <c r="C299" s="9"/>
      <c r="D299" s="3"/>
      <c r="E299" s="2"/>
      <c r="F299" s="15"/>
      <c r="G299" s="15"/>
      <c r="H299" s="17"/>
      <c r="I299" s="39"/>
    </row>
    <row r="300" spans="1:10" s="21" customFormat="1" ht="15" x14ac:dyDescent="0.25">
      <c r="A300" s="166" t="s">
        <v>209</v>
      </c>
      <c r="B300" s="167"/>
      <c r="C300" s="167"/>
      <c r="D300" s="167"/>
      <c r="E300" s="167"/>
      <c r="F300" s="167"/>
      <c r="G300" s="167"/>
      <c r="H300" s="167"/>
      <c r="I300" s="82">
        <f>I13</f>
        <v>0</v>
      </c>
    </row>
    <row r="301" spans="1:10" s="21" customFormat="1" ht="15" x14ac:dyDescent="0.25">
      <c r="A301" s="170" t="s">
        <v>175</v>
      </c>
      <c r="B301" s="171"/>
      <c r="C301" s="171"/>
      <c r="D301" s="171"/>
      <c r="E301" s="171"/>
      <c r="F301" s="171"/>
      <c r="G301" s="171"/>
      <c r="H301" s="83" t="s">
        <v>556</v>
      </c>
      <c r="I301" s="84" t="e">
        <f>I300*H301</f>
        <v>#VALUE!</v>
      </c>
    </row>
    <row r="302" spans="1:10" s="21" customFormat="1" ht="15" x14ac:dyDescent="0.25">
      <c r="A302" s="89"/>
      <c r="B302" s="44"/>
      <c r="C302" s="44"/>
      <c r="D302" s="41" t="s">
        <v>206</v>
      </c>
      <c r="E302" s="41"/>
      <c r="F302" s="42"/>
      <c r="G302" s="42"/>
      <c r="H302" s="42"/>
      <c r="I302" s="74">
        <f>I304</f>
        <v>0</v>
      </c>
      <c r="J302" s="107"/>
    </row>
    <row r="303" spans="1:10" ht="15" x14ac:dyDescent="0.25">
      <c r="A303" s="59"/>
      <c r="B303" s="9"/>
      <c r="C303" s="9"/>
      <c r="D303" s="3"/>
      <c r="E303" s="2"/>
      <c r="F303" s="15"/>
      <c r="G303" s="15"/>
      <c r="H303" s="17"/>
      <c r="I303" s="39"/>
    </row>
    <row r="304" spans="1:10" s="21" customFormat="1" ht="15.75" x14ac:dyDescent="0.25">
      <c r="A304" s="60">
        <v>7</v>
      </c>
      <c r="B304" s="12"/>
      <c r="C304" s="12"/>
      <c r="D304" s="43" t="s">
        <v>544</v>
      </c>
      <c r="E304" s="12"/>
      <c r="F304" s="14"/>
      <c r="G304" s="14"/>
      <c r="H304" s="14"/>
      <c r="I304" s="38">
        <f>I305</f>
        <v>0</v>
      </c>
      <c r="J304" s="107"/>
    </row>
    <row r="305" spans="1:10" ht="41.45" customHeight="1" x14ac:dyDescent="0.25">
      <c r="A305" s="59"/>
      <c r="B305" s="9"/>
      <c r="C305" s="9"/>
      <c r="D305" s="2" t="s">
        <v>551</v>
      </c>
      <c r="E305" s="2" t="s">
        <v>0</v>
      </c>
      <c r="F305" s="15">
        <v>1</v>
      </c>
      <c r="G305" s="15">
        <v>1</v>
      </c>
      <c r="H305" s="17">
        <f>(I13/(1-0.066))-I13</f>
        <v>0</v>
      </c>
      <c r="I305" s="39">
        <f>H305*G305</f>
        <v>0</v>
      </c>
      <c r="J305" s="96"/>
    </row>
    <row r="306" spans="1:10" x14ac:dyDescent="0.25">
      <c r="A306" s="6"/>
      <c r="B306" s="2"/>
      <c r="C306" s="2"/>
      <c r="D306" s="81"/>
      <c r="E306" s="2"/>
      <c r="F306" s="15"/>
      <c r="G306" s="15"/>
      <c r="H306" s="15"/>
      <c r="I306" s="39"/>
    </row>
    <row r="307" spans="1:10" s="21" customFormat="1" ht="15.75" thickBot="1" x14ac:dyDescent="0.3">
      <c r="A307" s="168" t="s">
        <v>69</v>
      </c>
      <c r="B307" s="169"/>
      <c r="C307" s="169"/>
      <c r="D307" s="169"/>
      <c r="E307" s="169"/>
      <c r="F307" s="169"/>
      <c r="G307" s="169"/>
      <c r="H307" s="169"/>
      <c r="I307" s="85" t="e">
        <f>SUM(I300,I301,I304)</f>
        <v>#VALUE!</v>
      </c>
      <c r="J307" s="107"/>
    </row>
    <row r="308" spans="1:10" x14ac:dyDescent="0.25">
      <c r="A308" s="165"/>
      <c r="B308" s="165"/>
      <c r="C308" s="165"/>
      <c r="D308" s="165"/>
    </row>
    <row r="309" spans="1:10" ht="15" x14ac:dyDescent="0.25">
      <c r="D309"/>
      <c r="E309"/>
    </row>
    <row r="315" spans="1:10" ht="11.25" customHeight="1" x14ac:dyDescent="0.25"/>
    <row r="316" spans="1:10" ht="12.75" hidden="1" customHeight="1" x14ac:dyDescent="0.25"/>
    <row r="317" spans="1:10" ht="12.75" hidden="1" customHeight="1" x14ac:dyDescent="0.25"/>
    <row r="318" spans="1:10" ht="12.75" hidden="1" customHeight="1" x14ac:dyDescent="0.25"/>
    <row r="319" spans="1:10" ht="12.75" hidden="1" customHeight="1" x14ac:dyDescent="0.25"/>
    <row r="320" spans="1:10" ht="12.75" hidden="1" customHeight="1" x14ac:dyDescent="0.25"/>
    <row r="321" ht="12.75" hidden="1" customHeight="1" x14ac:dyDescent="0.25"/>
    <row r="322" ht="12.75" hidden="1" customHeight="1" x14ac:dyDescent="0.25"/>
    <row r="323" ht="12.75" hidden="1" customHeight="1" x14ac:dyDescent="0.25"/>
  </sheetData>
  <autoFilter ref="A11:I313" xr:uid="{39EEF089-23B3-4157-B98D-F42A33CF0C1A}"/>
  <mergeCells count="9">
    <mergeCell ref="A308:D308"/>
    <mergeCell ref="A300:H300"/>
    <mergeCell ref="A307:H307"/>
    <mergeCell ref="A301:G301"/>
    <mergeCell ref="A5:I5"/>
    <mergeCell ref="A8:B8"/>
    <mergeCell ref="A6:B7"/>
    <mergeCell ref="C6:I7"/>
    <mergeCell ref="C8:I8"/>
  </mergeCells>
  <phoneticPr fontId="8" type="noConversion"/>
  <printOptions horizontalCentered="1"/>
  <pageMargins left="0.25" right="0.25" top="0.75" bottom="0.75" header="0.3" footer="0.3"/>
  <pageSetup paperSize="9" scale="61" fitToHeight="0" orientation="landscape" horizontalDpi="300" r:id="rId1"/>
  <rowBreaks count="1" manualBreakCount="1">
    <brk id="26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ECE6-46EA-429D-A650-36009AE55221}">
  <sheetPr>
    <pageSetUpPr fitToPage="1"/>
  </sheetPr>
  <dimension ref="A1:C52"/>
  <sheetViews>
    <sheetView view="pageBreakPreview" zoomScale="78" zoomScaleNormal="100" zoomScaleSheetLayoutView="78" workbookViewId="0">
      <selection activeCell="I22" sqref="I22"/>
    </sheetView>
  </sheetViews>
  <sheetFormatPr defaultRowHeight="15" x14ac:dyDescent="0.25"/>
  <cols>
    <col min="1" max="1" width="25.85546875" customWidth="1"/>
    <col min="2" max="2" width="70.140625" bestFit="1" customWidth="1"/>
    <col min="3" max="3" width="27.7109375" bestFit="1" customWidth="1"/>
  </cols>
  <sheetData>
    <row r="1" spans="1:3" ht="50.25" customHeight="1" thickTop="1" x14ac:dyDescent="0.25">
      <c r="A1" s="118" t="s">
        <v>498</v>
      </c>
      <c r="B1" s="119"/>
      <c r="C1" s="120"/>
    </row>
    <row r="2" spans="1:3" ht="30" customHeight="1" x14ac:dyDescent="0.25">
      <c r="A2" s="117" t="s">
        <v>490</v>
      </c>
      <c r="B2" s="182" t="s">
        <v>173</v>
      </c>
      <c r="C2" s="183"/>
    </row>
    <row r="3" spans="1:3" x14ac:dyDescent="0.25">
      <c r="A3" s="117" t="s">
        <v>491</v>
      </c>
      <c r="B3" s="182" t="s">
        <v>497</v>
      </c>
      <c r="C3" s="184"/>
    </row>
    <row r="4" spans="1:3" x14ac:dyDescent="0.25">
      <c r="A4" s="117" t="s">
        <v>492</v>
      </c>
      <c r="B4" s="185" t="s">
        <v>558</v>
      </c>
      <c r="C4" s="184"/>
    </row>
    <row r="5" spans="1:3" ht="18" x14ac:dyDescent="0.25">
      <c r="A5" s="248" t="s">
        <v>560</v>
      </c>
      <c r="B5" s="249"/>
      <c r="C5" s="250"/>
    </row>
    <row r="6" spans="1:3" ht="15.75" thickBot="1" x14ac:dyDescent="0.3">
      <c r="A6" s="179"/>
      <c r="B6" s="180"/>
      <c r="C6" s="181"/>
    </row>
    <row r="7" spans="1:3" ht="16.5" thickTop="1" x14ac:dyDescent="0.25">
      <c r="A7" s="114" t="s">
        <v>62</v>
      </c>
      <c r="B7" s="115" t="s">
        <v>64</v>
      </c>
      <c r="C7" s="116" t="s">
        <v>493</v>
      </c>
    </row>
    <row r="8" spans="1:3" x14ac:dyDescent="0.25">
      <c r="A8" s="108"/>
      <c r="B8" s="44" t="s">
        <v>176</v>
      </c>
      <c r="C8" s="109"/>
    </row>
    <row r="9" spans="1:3" ht="15.75" x14ac:dyDescent="0.25">
      <c r="A9" s="97" t="s">
        <v>174</v>
      </c>
      <c r="B9" s="98" t="str">
        <f>_xlfn.XLOOKUP(A9,'Planilha AnalÍtica'!A:A,'Planilha AnalÍtica'!D:D)</f>
        <v xml:space="preserve">SERVIÇO TÉCNICO ESPECIALIZADO </v>
      </c>
      <c r="C9" s="110">
        <f>_xlfn.XLOOKUP(A9,'Planilha AnalÍtica'!A:A,'Planilha AnalÍtica'!I:I)</f>
        <v>0</v>
      </c>
    </row>
    <row r="10" spans="1:3" ht="15.75" x14ac:dyDescent="0.25">
      <c r="A10" s="97" t="s">
        <v>177</v>
      </c>
      <c r="B10" s="98" t="str">
        <f>_xlfn.XLOOKUP(A10,'Planilha AnalÍtica'!A:A,'Planilha AnalÍtica'!D:D)</f>
        <v>INÍCIO, APOIO E ADMINISTRAÇÃO DA OBRA</v>
      </c>
      <c r="C10" s="110">
        <f>_xlfn.XLOOKUP(A10,'Planilha AnalÍtica'!A:A,'Planilha AnalÍtica'!I:I)</f>
        <v>0</v>
      </c>
    </row>
    <row r="11" spans="1:3" ht="15.75" x14ac:dyDescent="0.25">
      <c r="A11" s="97" t="s">
        <v>178</v>
      </c>
      <c r="B11" s="98" t="str">
        <f>_xlfn.XLOOKUP(A11,'Planilha AnalÍtica'!A:A,'Planilha AnalÍtica'!D:D)</f>
        <v>DEMOLIÇÃO SEM REAPROVEITAMENTO</v>
      </c>
      <c r="C11" s="110">
        <f>_xlfn.XLOOKUP(A11,'Planilha AnalÍtica'!A:A,'Planilha AnalÍtica'!I:I)</f>
        <v>0</v>
      </c>
    </row>
    <row r="12" spans="1:3" ht="15.75" x14ac:dyDescent="0.25">
      <c r="A12" s="97" t="s">
        <v>179</v>
      </c>
      <c r="B12" s="98" t="str">
        <f>_xlfn.XLOOKUP(A12,'Planilha AnalÍtica'!A:A,'Planilha AnalÍtica'!D:D)</f>
        <v>RETIRADA COM PROVAVÉL REAPROVEITAMENTO</v>
      </c>
      <c r="C12" s="110">
        <f>_xlfn.XLOOKUP(A12,'Planilha AnalÍtica'!A:A,'Planilha AnalÍtica'!I:I)</f>
        <v>0</v>
      </c>
    </row>
    <row r="13" spans="1:3" ht="31.5" x14ac:dyDescent="0.25">
      <c r="A13" s="97" t="s">
        <v>180</v>
      </c>
      <c r="B13" s="98" t="str">
        <f>_xlfn.XLOOKUP(A13,'Planilha AnalÍtica'!A:A,'Planilha AnalÍtica'!D:D)</f>
        <v>TRANSPORTE E MOVIMENTAÇÃO, DENTRO E FORA DA OBRA</v>
      </c>
      <c r="C13" s="110">
        <f>_xlfn.XLOOKUP(A13,'Planilha AnalÍtica'!A:A,'Planilha AnalÍtica'!I:I)</f>
        <v>0</v>
      </c>
    </row>
    <row r="14" spans="1:3" ht="15.75" x14ac:dyDescent="0.25">
      <c r="A14" s="97" t="s">
        <v>181</v>
      </c>
      <c r="B14" s="98" t="str">
        <f>_xlfn.XLOOKUP(A14,'Planilha AnalÍtica'!A:A,'Planilha AnalÍtica'!D:D)</f>
        <v>SERVIÇO EM SOLO E ROCHA, MANUAL</v>
      </c>
      <c r="C14" s="110">
        <f>_xlfn.XLOOKUP(A14,'Planilha AnalÍtica'!A:A,'Planilha AnalÍtica'!I:I)</f>
        <v>0</v>
      </c>
    </row>
    <row r="15" spans="1:3" ht="15.75" x14ac:dyDescent="0.25">
      <c r="A15" s="97" t="s">
        <v>182</v>
      </c>
      <c r="B15" s="98" t="str">
        <f>_xlfn.XLOOKUP(A15,'Planilha AnalÍtica'!A:A,'Planilha AnalÍtica'!D:D)</f>
        <v>ESTRUTURA EM AÇO</v>
      </c>
      <c r="C15" s="110">
        <f>_xlfn.XLOOKUP(A15,'Planilha AnalÍtica'!A:A,'Planilha AnalÍtica'!I:I)</f>
        <v>0</v>
      </c>
    </row>
    <row r="16" spans="1:3" ht="15.75" x14ac:dyDescent="0.25">
      <c r="A16" s="97" t="s">
        <v>183</v>
      </c>
      <c r="B16" s="98" t="str">
        <f>_xlfn.XLOOKUP(A16,'Planilha AnalÍtica'!A:A,'Planilha AnalÍtica'!D:D)</f>
        <v>FUNDAÇÃO E ESTRUTURA EM CONCRETO ARMADO</v>
      </c>
      <c r="C16" s="110">
        <f>_xlfn.XLOOKUP(A16,'Planilha AnalÍtica'!A:A,'Planilha AnalÍtica'!I:I)</f>
        <v>0</v>
      </c>
    </row>
    <row r="17" spans="1:3" ht="15.75" x14ac:dyDescent="0.25">
      <c r="A17" s="97" t="s">
        <v>184</v>
      </c>
      <c r="B17" s="98" t="str">
        <f>_xlfn.XLOOKUP(A17,'Planilha AnalÍtica'!A:A,'Planilha AnalÍtica'!D:D)</f>
        <v>ALVENARIA E ELEMENTO DIVISOR</v>
      </c>
      <c r="C17" s="110">
        <f>_xlfn.XLOOKUP(A17,'Planilha AnalÍtica'!A:A,'Planilha AnalÍtica'!I:I)</f>
        <v>0</v>
      </c>
    </row>
    <row r="18" spans="1:3" ht="15.75" x14ac:dyDescent="0.25">
      <c r="A18" s="97" t="s">
        <v>185</v>
      </c>
      <c r="B18" s="98" t="str">
        <f>_xlfn.XLOOKUP(A18,'Planilha AnalÍtica'!A:A,'Planilha AnalÍtica'!D:D)</f>
        <v>TELHAMENTO</v>
      </c>
      <c r="C18" s="110">
        <f>_xlfn.XLOOKUP(A18,'Planilha AnalÍtica'!A:A,'Planilha AnalÍtica'!I:I)</f>
        <v>0</v>
      </c>
    </row>
    <row r="19" spans="1:3" ht="15.75" x14ac:dyDescent="0.25">
      <c r="A19" s="97" t="s">
        <v>186</v>
      </c>
      <c r="B19" s="98" t="str">
        <f>_xlfn.XLOOKUP(A19,'Planilha AnalÍtica'!A:A,'Planilha AnalÍtica'!D:D)</f>
        <v>REVESTIMENTO EM MASSA OU FUNDIDO NO LOCAL</v>
      </c>
      <c r="C19" s="110">
        <f>_xlfn.XLOOKUP(A19,'Planilha AnalÍtica'!A:A,'Planilha AnalÍtica'!I:I)</f>
        <v>0</v>
      </c>
    </row>
    <row r="20" spans="1:3" ht="15.75" x14ac:dyDescent="0.25">
      <c r="A20" s="97" t="s">
        <v>188</v>
      </c>
      <c r="B20" s="98" t="str">
        <f>_xlfn.XLOOKUP(A20,'Planilha AnalÍtica'!A:A,'Planilha AnalÍtica'!D:D)</f>
        <v>IMPERMEABILIZAÇÃO</v>
      </c>
      <c r="C20" s="110">
        <f>_xlfn.XLOOKUP(A20,'Planilha AnalÍtica'!A:A,'Planilha AnalÍtica'!I:I)</f>
        <v>0</v>
      </c>
    </row>
    <row r="21" spans="1:3" ht="15.75" x14ac:dyDescent="0.25">
      <c r="A21" s="97" t="s">
        <v>187</v>
      </c>
      <c r="B21" s="98" t="str">
        <f>_xlfn.XLOOKUP(A21,'Planilha AnalÍtica'!A:A,'Planilha AnalÍtica'!D:D)</f>
        <v>REVESTIMENTO CERÂMICO</v>
      </c>
      <c r="C21" s="110">
        <f>_xlfn.XLOOKUP(A21,'Planilha AnalÍtica'!A:A,'Planilha AnalÍtica'!I:I)</f>
        <v>0</v>
      </c>
    </row>
    <row r="22" spans="1:3" ht="15.75" x14ac:dyDescent="0.25">
      <c r="A22" s="97" t="s">
        <v>189</v>
      </c>
      <c r="B22" s="98" t="str">
        <f>_xlfn.XLOOKUP(A22,'Planilha AnalÍtica'!A:A,'Planilha AnalÍtica'!D:D)</f>
        <v>FORRO, BRISE E FACHADA</v>
      </c>
      <c r="C22" s="110">
        <f>_xlfn.XLOOKUP(A22,'Planilha AnalÍtica'!A:A,'Planilha AnalÍtica'!I:I)</f>
        <v>0</v>
      </c>
    </row>
    <row r="23" spans="1:3" ht="15.75" x14ac:dyDescent="0.25">
      <c r="A23" s="97" t="s">
        <v>190</v>
      </c>
      <c r="B23" s="98" t="str">
        <f>_xlfn.XLOOKUP(A23,'Planilha AnalÍtica'!A:A,'Planilha AnalÍtica'!D:D)</f>
        <v>ESQUADRIA, MARCENARIA E ELEMENTO EM MADEIRA</v>
      </c>
      <c r="C23" s="110">
        <f>_xlfn.XLOOKUP(A23,'Planilha AnalÍtica'!A:A,'Planilha AnalÍtica'!I:I)</f>
        <v>0</v>
      </c>
    </row>
    <row r="24" spans="1:3" ht="15.75" x14ac:dyDescent="0.25">
      <c r="A24" s="97" t="s">
        <v>191</v>
      </c>
      <c r="B24" s="98" t="str">
        <f>_xlfn.XLOOKUP(A24,'Planilha AnalÍtica'!A:A,'Planilha AnalÍtica'!D:D)</f>
        <v>ESQUADRIA, SERRALHERIA E ELEMENTO EM ALUMÍNIO</v>
      </c>
      <c r="C24" s="110">
        <f>_xlfn.XLOOKUP(A24,'Planilha AnalÍtica'!A:A,'Planilha AnalÍtica'!I:I)</f>
        <v>0</v>
      </c>
    </row>
    <row r="25" spans="1:3" ht="15.75" x14ac:dyDescent="0.25">
      <c r="A25" s="97" t="s">
        <v>192</v>
      </c>
      <c r="B25" s="98" t="str">
        <f>_xlfn.XLOOKUP(A25,'Planilha AnalÍtica'!A:A,'Planilha AnalÍtica'!D:D)</f>
        <v>ESQUADRIAS E ELEMENTO EM VIDRO</v>
      </c>
      <c r="C25" s="110">
        <f>_xlfn.XLOOKUP(A25,'Planilha AnalÍtica'!A:A,'Planilha AnalÍtica'!I:I)</f>
        <v>0</v>
      </c>
    </row>
    <row r="26" spans="1:3" ht="15.75" x14ac:dyDescent="0.25">
      <c r="A26" s="97" t="s">
        <v>193</v>
      </c>
      <c r="B26" s="98" t="str">
        <f>_xlfn.XLOOKUP(A26,'Planilha AnalÍtica'!A:A,'Planilha AnalÍtica'!D:D)</f>
        <v>FERRAGEM COMPLEMENTARES PARA ESQUADRIAS</v>
      </c>
      <c r="C26" s="110">
        <f>_xlfn.XLOOKUP(A26,'Planilha AnalÍtica'!A:A,'Planilha AnalÍtica'!I:I)</f>
        <v>0</v>
      </c>
    </row>
    <row r="27" spans="1:3" ht="15.75" x14ac:dyDescent="0.25">
      <c r="A27" s="97" t="s">
        <v>194</v>
      </c>
      <c r="B27" s="98" t="str">
        <f>_xlfn.XLOOKUP(A27,'Planilha AnalÍtica'!A:A,'Planilha AnalÍtica'!D:D)</f>
        <v>BARRA DE AÇO</v>
      </c>
      <c r="C27" s="110">
        <f>_xlfn.XLOOKUP(A27,'Planilha AnalÍtica'!A:A,'Planilha AnalÍtica'!I:I)</f>
        <v>0</v>
      </c>
    </row>
    <row r="28" spans="1:3" ht="15.75" x14ac:dyDescent="0.25">
      <c r="A28" s="97" t="s">
        <v>195</v>
      </c>
      <c r="B28" s="98" t="str">
        <f>_xlfn.XLOOKUP(A28,'Planilha AnalÍtica'!A:A,'Planilha AnalÍtica'!D:D)</f>
        <v>PINTURA</v>
      </c>
      <c r="C28" s="110">
        <f>_xlfn.XLOOKUP(A28,'Planilha AnalÍtica'!A:A,'Planilha AnalÍtica'!I:I)</f>
        <v>0</v>
      </c>
    </row>
    <row r="29" spans="1:3" ht="15.75" x14ac:dyDescent="0.25">
      <c r="A29" s="97" t="s">
        <v>196</v>
      </c>
      <c r="B29" s="98" t="str">
        <f>_xlfn.XLOOKUP(A29,'Planilha AnalÍtica'!A:A,'Planilha AnalÍtica'!D:D)</f>
        <v>PAISAGISMO E FECHAMENTOS</v>
      </c>
      <c r="C29" s="110">
        <f>_xlfn.XLOOKUP(A29,'Planilha AnalÍtica'!A:A,'Planilha AnalÍtica'!I:I)</f>
        <v>0</v>
      </c>
    </row>
    <row r="30" spans="1:3" ht="15.75" x14ac:dyDescent="0.25">
      <c r="A30" s="97" t="s">
        <v>197</v>
      </c>
      <c r="B30" s="98" t="str">
        <f>_xlfn.XLOOKUP(A30,'Planilha AnalÍtica'!A:A,'Planilha AnalÍtica'!D:D)</f>
        <v>ENTRADA DE ENERGIA ELÉTRICA E TELEFONIA</v>
      </c>
      <c r="C30" s="110">
        <f>_xlfn.XLOOKUP(A30,'Planilha AnalÍtica'!A:A,'Planilha AnalÍtica'!I:I)</f>
        <v>0</v>
      </c>
    </row>
    <row r="31" spans="1:3" ht="31.5" x14ac:dyDescent="0.25">
      <c r="A31" s="97" t="s">
        <v>198</v>
      </c>
      <c r="B31" s="98" t="str">
        <f>_xlfn.XLOOKUP(A31,'Planilha AnalÍtica'!A:A,'Planilha AnalÍtica'!D:D)</f>
        <v>QUADRO E PAINEL PARA ENERGIA ELÉTRICA E TELEFONIA</v>
      </c>
      <c r="C31" s="110">
        <f>_xlfn.XLOOKUP(A31,'Planilha AnalÍtica'!A:A,'Planilha AnalÍtica'!I:I)</f>
        <v>0</v>
      </c>
    </row>
    <row r="32" spans="1:3" ht="15.75" x14ac:dyDescent="0.25">
      <c r="A32" s="97" t="s">
        <v>199</v>
      </c>
      <c r="B32" s="98" t="str">
        <f>_xlfn.XLOOKUP(A32,'Planilha AnalÍtica'!A:A,'Planilha AnalÍtica'!D:D)</f>
        <v>INFRA ESTRUTURA</v>
      </c>
      <c r="C32" s="110">
        <f>_xlfn.XLOOKUP(A32,'Planilha AnalÍtica'!A:A,'Planilha AnalÍtica'!I:I)</f>
        <v>0</v>
      </c>
    </row>
    <row r="33" spans="1:3" ht="15.75" x14ac:dyDescent="0.25">
      <c r="A33" s="97" t="s">
        <v>200</v>
      </c>
      <c r="B33" s="98" t="str">
        <f>_xlfn.XLOOKUP(A33,'Planilha AnalÍtica'!A:A,'Planilha AnalÍtica'!D:D)</f>
        <v>CABOS DOS CIRCUITOS TERMINAIS</v>
      </c>
      <c r="C33" s="110">
        <f>_xlfn.XLOOKUP(A33,'Planilha AnalÍtica'!A:A,'Planilha AnalÍtica'!I:I)</f>
        <v>0</v>
      </c>
    </row>
    <row r="34" spans="1:3" ht="15.75" x14ac:dyDescent="0.25">
      <c r="A34" s="97" t="s">
        <v>201</v>
      </c>
      <c r="B34" s="98" t="str">
        <f>_xlfn.XLOOKUP(A34,'Planilha AnalÍtica'!A:A,'Planilha AnalÍtica'!D:D)</f>
        <v>CABOS ALIMENTADORES DO QUADRO DE DISTRIBUIÇÃO</v>
      </c>
      <c r="C34" s="110">
        <f>_xlfn.XLOOKUP(A34,'Planilha AnalÍtica'!A:A,'Planilha AnalÍtica'!I:I)</f>
        <v>0</v>
      </c>
    </row>
    <row r="35" spans="1:3" ht="15.75" x14ac:dyDescent="0.25">
      <c r="A35" s="97" t="s">
        <v>293</v>
      </c>
      <c r="B35" s="98" t="str">
        <f>_xlfn.XLOOKUP(A35,'Planilha AnalÍtica'!A:A,'Planilha AnalÍtica'!D:D)</f>
        <v>LUMINÁRIAS / TOMADAS / INTERRUPTORES</v>
      </c>
      <c r="C35" s="110">
        <f>_xlfn.XLOOKUP(A35,'Planilha AnalÍtica'!A:A,'Planilha AnalÍtica'!I:I)</f>
        <v>0</v>
      </c>
    </row>
    <row r="36" spans="1:3" ht="15.75" x14ac:dyDescent="0.25">
      <c r="A36" s="97" t="s">
        <v>294</v>
      </c>
      <c r="B36" s="98" t="str">
        <f>_xlfn.XLOOKUP(A36,'Planilha AnalÍtica'!A:A,'Planilha AnalÍtica'!D:D)</f>
        <v>APARELHOS ELÉTRICOS, HIDRÁULICOS E A GÁS</v>
      </c>
      <c r="C36" s="110">
        <f>_xlfn.XLOOKUP(A36,'Planilha AnalÍtica'!A:A,'Planilha AnalÍtica'!I:I)</f>
        <v>0</v>
      </c>
    </row>
    <row r="37" spans="1:3" ht="15.75" x14ac:dyDescent="0.25">
      <c r="A37" s="97" t="s">
        <v>295</v>
      </c>
      <c r="B37" s="98" t="str">
        <f>_xlfn.XLOOKUP(A37,'Planilha AnalÍtica'!A:A,'Planilha AnalÍtica'!D:D)</f>
        <v>SPDA</v>
      </c>
      <c r="C37" s="110">
        <f>_xlfn.XLOOKUP(A37,'Planilha AnalÍtica'!A:A,'Planilha AnalÍtica'!I:I)</f>
        <v>0</v>
      </c>
    </row>
    <row r="38" spans="1:3" ht="15.75" x14ac:dyDescent="0.25">
      <c r="A38" s="97" t="s">
        <v>202</v>
      </c>
      <c r="B38" s="98" t="str">
        <f>_xlfn.XLOOKUP(A38,'Planilha AnalÍtica'!A:A,'Planilha AnalÍtica'!D:D)</f>
        <v>APARELHOS E METAIS HIDRÁULICOS</v>
      </c>
      <c r="C38" s="110">
        <f>_xlfn.XLOOKUP(A38,'Planilha AnalÍtica'!A:A,'Planilha AnalÍtica'!I:I)</f>
        <v>0</v>
      </c>
    </row>
    <row r="39" spans="1:3" ht="15.75" x14ac:dyDescent="0.25">
      <c r="A39" s="97" t="s">
        <v>203</v>
      </c>
      <c r="B39" s="98" t="str">
        <f>_xlfn.XLOOKUP(A39,'Planilha AnalÍtica'!A:A,'Planilha AnalÍtica'!D:D)</f>
        <v>ÁGUA FRIA</v>
      </c>
      <c r="C39" s="110">
        <f>_xlfn.XLOOKUP(A39,'Planilha AnalÍtica'!A:A,'Planilha AnalÍtica'!I:I)</f>
        <v>0</v>
      </c>
    </row>
    <row r="40" spans="1:3" ht="15.75" x14ac:dyDescent="0.25">
      <c r="A40" s="97" t="s">
        <v>204</v>
      </c>
      <c r="B40" s="98" t="str">
        <f>_xlfn.XLOOKUP(A40,'Planilha AnalÍtica'!A:A,'Planilha AnalÍtica'!D:D)</f>
        <v>ESGOTO</v>
      </c>
      <c r="C40" s="110">
        <f>_xlfn.XLOOKUP(A40,'Planilha AnalÍtica'!A:A,'Planilha AnalÍtica'!I:I)</f>
        <v>0</v>
      </c>
    </row>
    <row r="41" spans="1:3" ht="15.75" x14ac:dyDescent="0.25">
      <c r="A41" s="97" t="s">
        <v>205</v>
      </c>
      <c r="B41" s="98" t="str">
        <f>_xlfn.XLOOKUP(A41,'Planilha AnalÍtica'!A:A,'Planilha AnalÍtica'!D:D)</f>
        <v>ÁGUA PLUVIAL</v>
      </c>
      <c r="C41" s="110">
        <f>_xlfn.XLOOKUP(A41,'Planilha AnalÍtica'!A:A,'Planilha AnalÍtica'!I:I)</f>
        <v>0</v>
      </c>
    </row>
    <row r="42" spans="1:3" ht="15.75" x14ac:dyDescent="0.25">
      <c r="A42" s="97" t="s">
        <v>297</v>
      </c>
      <c r="B42" s="98" t="str">
        <f>_xlfn.XLOOKUP(A42,'Planilha AnalÍtica'!A:A,'Planilha AnalÍtica'!D:D)</f>
        <v>DETECÇÃO, COMBATE E PREVENÇÃO DE INCÊNDIO</v>
      </c>
      <c r="C42" s="110">
        <f>_xlfn.XLOOKUP(A42,'Planilha AnalÍtica'!A:A,'Planilha AnalÍtica'!I:I)</f>
        <v>0</v>
      </c>
    </row>
    <row r="43" spans="1:3" ht="15.75" x14ac:dyDescent="0.25">
      <c r="A43" s="97" t="s">
        <v>298</v>
      </c>
      <c r="B43" s="98" t="str">
        <f>_xlfn.XLOOKUP(A43,'Planilha AnalÍtica'!A:A,'Planilha AnalÍtica'!D:D)</f>
        <v>PAVIMENTAÇÃO E PASSEIO</v>
      </c>
      <c r="C43" s="110">
        <f>_xlfn.XLOOKUP(A43,'Planilha AnalÍtica'!A:A,'Planilha AnalÍtica'!I:I)</f>
        <v>0</v>
      </c>
    </row>
    <row r="44" spans="1:3" ht="15.75" x14ac:dyDescent="0.25">
      <c r="A44" s="97" t="s">
        <v>339</v>
      </c>
      <c r="B44" s="98" t="str">
        <f>_xlfn.XLOOKUP(A44,'Planilha AnalÍtica'!A:A,'Planilha AnalÍtica'!D:D)</f>
        <v>SINALIZAÇÃO E COMUNICAÇÃO VISUAL</v>
      </c>
      <c r="C44" s="110">
        <f>_xlfn.XLOOKUP(A44,'Planilha AnalÍtica'!A:A,'Planilha AnalÍtica'!I:I)</f>
        <v>0</v>
      </c>
    </row>
    <row r="45" spans="1:3" ht="15.75" x14ac:dyDescent="0.25">
      <c r="A45" s="97" t="s">
        <v>496</v>
      </c>
      <c r="B45" s="98" t="str">
        <f>_xlfn.XLOOKUP(A45,'Planilha AnalÍtica'!A:A,'Planilha AnalÍtica'!D:D)</f>
        <v>LIMPEZA E ARREMATE</v>
      </c>
      <c r="C45" s="110">
        <f>_xlfn.XLOOKUP(A45,'Planilha AnalÍtica'!A:A,'Planilha AnalÍtica'!I:I)</f>
        <v>0</v>
      </c>
    </row>
    <row r="46" spans="1:3" ht="15.75" x14ac:dyDescent="0.25">
      <c r="A46" s="99"/>
      <c r="B46" s="100"/>
      <c r="C46" s="111"/>
    </row>
    <row r="47" spans="1:3" ht="15.75" x14ac:dyDescent="0.25">
      <c r="A47" s="101"/>
      <c r="B47" s="102" t="s">
        <v>68</v>
      </c>
      <c r="C47" s="112">
        <f>SUM(C9:C45)</f>
        <v>0</v>
      </c>
    </row>
    <row r="48" spans="1:3" ht="15.75" x14ac:dyDescent="0.25">
      <c r="A48" s="103"/>
      <c r="B48" s="104" t="s">
        <v>494</v>
      </c>
      <c r="C48" s="112" t="e">
        <f>'Planilha AnalÍtica'!I301</f>
        <v>#VALUE!</v>
      </c>
    </row>
    <row r="49" spans="1:3" x14ac:dyDescent="0.25">
      <c r="A49" s="108"/>
      <c r="B49" s="44" t="s">
        <v>206</v>
      </c>
      <c r="C49" s="109"/>
    </row>
    <row r="50" spans="1:3" ht="15.75" x14ac:dyDescent="0.25">
      <c r="A50" s="97">
        <v>7</v>
      </c>
      <c r="B50" s="98" t="str">
        <f>_xlfn.XLOOKUP(A50,'Planilha AnalÍtica'!A:A,'Planilha AnalÍtica'!D:D)</f>
        <v>ADM LOCAL</v>
      </c>
      <c r="C50" s="110">
        <f>'Planilha AnalÍtica'!I304</f>
        <v>0</v>
      </c>
    </row>
    <row r="51" spans="1:3" ht="16.5" thickBot="1" x14ac:dyDescent="0.3">
      <c r="A51" s="105"/>
      <c r="B51" s="106" t="s">
        <v>495</v>
      </c>
      <c r="C51" s="113" t="e">
        <f>C47+C48+C50</f>
        <v>#VALUE!</v>
      </c>
    </row>
    <row r="52" spans="1:3" ht="15.75" thickTop="1" x14ac:dyDescent="0.25"/>
  </sheetData>
  <mergeCells count="5">
    <mergeCell ref="A5:C5"/>
    <mergeCell ref="A6:C6"/>
    <mergeCell ref="B2:C2"/>
    <mergeCell ref="B3:C3"/>
    <mergeCell ref="B4:C4"/>
  </mergeCells>
  <pageMargins left="0.25" right="0.25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2FED-93DC-40D5-9402-A77EC5CA200B}">
  <sheetPr>
    <pageSetUpPr fitToPage="1"/>
  </sheetPr>
  <dimension ref="A3:P128"/>
  <sheetViews>
    <sheetView zoomScale="59" zoomScaleNormal="59" workbookViewId="0">
      <selection activeCell="G15" sqref="G15"/>
    </sheetView>
  </sheetViews>
  <sheetFormatPr defaultColWidth="9.140625" defaultRowHeight="18.75" x14ac:dyDescent="0.3"/>
  <cols>
    <col min="1" max="1" width="14.42578125" style="122" bestFit="1" customWidth="1"/>
    <col min="2" max="2" width="134.42578125" style="122" bestFit="1" customWidth="1"/>
    <col min="3" max="3" width="35.5703125" style="122" bestFit="1" customWidth="1"/>
    <col min="4" max="12" width="28.140625" style="122" bestFit="1" customWidth="1"/>
    <col min="13" max="15" width="30.42578125" style="122" bestFit="1" customWidth="1"/>
    <col min="16" max="16" width="27.140625" style="122" bestFit="1" customWidth="1"/>
    <col min="17" max="16384" width="9.140625" style="122"/>
  </cols>
  <sheetData>
    <row r="3" spans="1:16" ht="26.25" x14ac:dyDescent="0.4">
      <c r="B3" s="247" t="s">
        <v>559</v>
      </c>
    </row>
    <row r="4" spans="1:16" x14ac:dyDescent="0.3">
      <c r="C4" s="164">
        <f>Resumo!C9*1.2212</f>
        <v>0</v>
      </c>
    </row>
    <row r="5" spans="1:16" ht="18.75" customHeight="1" x14ac:dyDescent="0.3">
      <c r="A5" s="121"/>
      <c r="B5" s="121"/>
      <c r="C5" s="121"/>
    </row>
    <row r="6" spans="1:16" x14ac:dyDescent="0.3">
      <c r="A6" s="219" t="s">
        <v>503</v>
      </c>
      <c r="B6" s="219"/>
      <c r="C6" s="219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3">
      <c r="A7" s="186" t="s">
        <v>502</v>
      </c>
      <c r="B7" s="186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ht="19.5" thickBot="1" x14ac:dyDescent="0.35">
      <c r="A8" s="123"/>
      <c r="B8" s="123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</row>
    <row r="9" spans="1:16" ht="24.75" thickTop="1" thickBot="1" x14ac:dyDescent="0.35">
      <c r="A9" s="187" t="s">
        <v>62</v>
      </c>
      <c r="B9" s="189" t="s">
        <v>64</v>
      </c>
      <c r="C9" s="191" t="s">
        <v>499</v>
      </c>
      <c r="D9" s="153" t="s">
        <v>504</v>
      </c>
      <c r="E9" s="154" t="s">
        <v>505</v>
      </c>
      <c r="F9" s="154" t="s">
        <v>506</v>
      </c>
      <c r="G9" s="154" t="s">
        <v>507</v>
      </c>
      <c r="H9" s="154" t="s">
        <v>508</v>
      </c>
      <c r="I9" s="154" t="s">
        <v>509</v>
      </c>
      <c r="J9" s="154" t="s">
        <v>510</v>
      </c>
      <c r="K9" s="154" t="s">
        <v>511</v>
      </c>
      <c r="L9" s="154" t="s">
        <v>512</v>
      </c>
      <c r="M9" s="154" t="s">
        <v>513</v>
      </c>
      <c r="N9" s="154" t="s">
        <v>514</v>
      </c>
      <c r="O9" s="155" t="s">
        <v>515</v>
      </c>
      <c r="P9" s="193" t="s">
        <v>68</v>
      </c>
    </row>
    <row r="10" spans="1:16" ht="24" thickBot="1" x14ac:dyDescent="0.35">
      <c r="A10" s="188"/>
      <c r="B10" s="190"/>
      <c r="C10" s="192"/>
      <c r="D10" s="156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  <c r="P10" s="194"/>
    </row>
    <row r="11" spans="1:16" x14ac:dyDescent="0.3">
      <c r="A11" s="195" t="s">
        <v>174</v>
      </c>
      <c r="B11" s="197" t="str">
        <f>_xlfn.XLOOKUP(A11,Resumo!A:A,Resumo!B:B)</f>
        <v xml:space="preserve">SERVIÇO TÉCNICO ESPECIALIZADO </v>
      </c>
      <c r="C11" s="200">
        <f>Resumo!C9*1.2212</f>
        <v>0</v>
      </c>
      <c r="D11" s="136">
        <v>0.05</v>
      </c>
      <c r="E11" s="135">
        <v>0.1</v>
      </c>
      <c r="F11" s="135">
        <v>0.1</v>
      </c>
      <c r="G11" s="135">
        <v>0.15</v>
      </c>
      <c r="H11" s="135">
        <v>0.15</v>
      </c>
      <c r="I11" s="135">
        <v>0.2</v>
      </c>
      <c r="J11" s="135">
        <v>0.15</v>
      </c>
      <c r="K11" s="135">
        <v>0.1</v>
      </c>
      <c r="L11" s="135"/>
      <c r="M11" s="135"/>
      <c r="N11" s="135"/>
      <c r="O11" s="143"/>
      <c r="P11" s="203">
        <f>SUM(D13:O13)</f>
        <v>0</v>
      </c>
    </row>
    <row r="12" spans="1:16" x14ac:dyDescent="0.3">
      <c r="A12" s="196"/>
      <c r="B12" s="198"/>
      <c r="C12" s="201"/>
      <c r="D12" s="137">
        <f>IF(D13&gt;0,1,)</f>
        <v>0</v>
      </c>
      <c r="E12" s="125">
        <f t="shared" ref="E12:O12" si="0">IF(E13&gt;0,1,)</f>
        <v>0</v>
      </c>
      <c r="F12" s="125">
        <f t="shared" si="0"/>
        <v>0</v>
      </c>
      <c r="G12" s="125">
        <f t="shared" si="0"/>
        <v>0</v>
      </c>
      <c r="H12" s="125">
        <f t="shared" si="0"/>
        <v>0</v>
      </c>
      <c r="I12" s="125">
        <f t="shared" si="0"/>
        <v>0</v>
      </c>
      <c r="J12" s="125">
        <f t="shared" si="0"/>
        <v>0</v>
      </c>
      <c r="K12" s="125">
        <f t="shared" si="0"/>
        <v>0</v>
      </c>
      <c r="L12" s="125">
        <f t="shared" si="0"/>
        <v>0</v>
      </c>
      <c r="M12" s="125">
        <f t="shared" si="0"/>
        <v>0</v>
      </c>
      <c r="N12" s="125">
        <f t="shared" si="0"/>
        <v>0</v>
      </c>
      <c r="O12" s="126">
        <f t="shared" si="0"/>
        <v>0</v>
      </c>
      <c r="P12" s="204"/>
    </row>
    <row r="13" spans="1:16" ht="23.25" x14ac:dyDescent="0.3">
      <c r="A13" s="196"/>
      <c r="B13" s="199"/>
      <c r="C13" s="202"/>
      <c r="D13" s="138">
        <f>D11*$C11</f>
        <v>0</v>
      </c>
      <c r="E13" s="127">
        <f t="shared" ref="E13:O13" si="1">E11*$C11</f>
        <v>0</v>
      </c>
      <c r="F13" s="127">
        <f t="shared" si="1"/>
        <v>0</v>
      </c>
      <c r="G13" s="127">
        <f t="shared" si="1"/>
        <v>0</v>
      </c>
      <c r="H13" s="127">
        <f t="shared" si="1"/>
        <v>0</v>
      </c>
      <c r="I13" s="127">
        <f t="shared" si="1"/>
        <v>0</v>
      </c>
      <c r="J13" s="127">
        <f t="shared" si="1"/>
        <v>0</v>
      </c>
      <c r="K13" s="127">
        <f t="shared" si="1"/>
        <v>0</v>
      </c>
      <c r="L13" s="127">
        <f t="shared" si="1"/>
        <v>0</v>
      </c>
      <c r="M13" s="127">
        <f t="shared" si="1"/>
        <v>0</v>
      </c>
      <c r="N13" s="127">
        <f t="shared" si="1"/>
        <v>0</v>
      </c>
      <c r="O13" s="128">
        <f t="shared" si="1"/>
        <v>0</v>
      </c>
      <c r="P13" s="159">
        <f>SUM(D11:O11)</f>
        <v>1</v>
      </c>
    </row>
    <row r="14" spans="1:16" ht="18.75" customHeight="1" x14ac:dyDescent="0.3">
      <c r="A14" s="205" t="s">
        <v>177</v>
      </c>
      <c r="B14" s="208" t="str">
        <f>_xlfn.XLOOKUP(A14,Resumo!A:A,Resumo!B:B)</f>
        <v>INÍCIO, APOIO E ADMINISTRAÇÃO DA OBRA</v>
      </c>
      <c r="C14" s="210">
        <f>Resumo!C10*1.2212</f>
        <v>0</v>
      </c>
      <c r="D14" s="136">
        <v>0.05</v>
      </c>
      <c r="E14" s="135">
        <v>0.05</v>
      </c>
      <c r="F14" s="135">
        <v>0.1</v>
      </c>
      <c r="G14" s="135">
        <v>0.1</v>
      </c>
      <c r="H14" s="135">
        <v>0.15</v>
      </c>
      <c r="I14" s="135">
        <v>0.15</v>
      </c>
      <c r="J14" s="135">
        <v>0.2</v>
      </c>
      <c r="K14" s="135">
        <v>0.1</v>
      </c>
      <c r="L14" s="135">
        <v>0.05</v>
      </c>
      <c r="M14" s="135">
        <v>0.05</v>
      </c>
      <c r="N14" s="135"/>
      <c r="O14" s="143"/>
      <c r="P14" s="204">
        <f>SUM(D16:O16)</f>
        <v>0</v>
      </c>
    </row>
    <row r="15" spans="1:16" ht="18.75" customHeight="1" x14ac:dyDescent="0.3">
      <c r="A15" s="206"/>
      <c r="B15" s="209"/>
      <c r="C15" s="201"/>
      <c r="D15" s="137">
        <f>IF(D16&gt;0,1,)</f>
        <v>0</v>
      </c>
      <c r="E15" s="125">
        <f t="shared" ref="E15:O15" si="2">IF(E16&gt;0,1,)</f>
        <v>0</v>
      </c>
      <c r="F15" s="125">
        <f t="shared" si="2"/>
        <v>0</v>
      </c>
      <c r="G15" s="125">
        <f t="shared" si="2"/>
        <v>0</v>
      </c>
      <c r="H15" s="125">
        <f t="shared" si="2"/>
        <v>0</v>
      </c>
      <c r="I15" s="125">
        <f t="shared" si="2"/>
        <v>0</v>
      </c>
      <c r="J15" s="125">
        <f t="shared" si="2"/>
        <v>0</v>
      </c>
      <c r="K15" s="125">
        <f t="shared" si="2"/>
        <v>0</v>
      </c>
      <c r="L15" s="125">
        <f t="shared" si="2"/>
        <v>0</v>
      </c>
      <c r="M15" s="125">
        <f t="shared" si="2"/>
        <v>0</v>
      </c>
      <c r="N15" s="125">
        <f t="shared" si="2"/>
        <v>0</v>
      </c>
      <c r="O15" s="126">
        <f t="shared" si="2"/>
        <v>0</v>
      </c>
      <c r="P15" s="204"/>
    </row>
    <row r="16" spans="1:16" ht="23.25" x14ac:dyDescent="0.3">
      <c r="A16" s="207"/>
      <c r="B16" s="209"/>
      <c r="C16" s="202"/>
      <c r="D16" s="138">
        <f>D14*$C14</f>
        <v>0</v>
      </c>
      <c r="E16" s="127">
        <f t="shared" ref="E16:O16" si="3">E14*$C14</f>
        <v>0</v>
      </c>
      <c r="F16" s="127">
        <f t="shared" si="3"/>
        <v>0</v>
      </c>
      <c r="G16" s="127">
        <f t="shared" si="3"/>
        <v>0</v>
      </c>
      <c r="H16" s="127">
        <f t="shared" si="3"/>
        <v>0</v>
      </c>
      <c r="I16" s="127">
        <f t="shared" si="3"/>
        <v>0</v>
      </c>
      <c r="J16" s="127">
        <f t="shared" si="3"/>
        <v>0</v>
      </c>
      <c r="K16" s="127">
        <f t="shared" si="3"/>
        <v>0</v>
      </c>
      <c r="L16" s="127">
        <f t="shared" si="3"/>
        <v>0</v>
      </c>
      <c r="M16" s="127">
        <f t="shared" si="3"/>
        <v>0</v>
      </c>
      <c r="N16" s="127">
        <f t="shared" si="3"/>
        <v>0</v>
      </c>
      <c r="O16" s="128">
        <f t="shared" si="3"/>
        <v>0</v>
      </c>
      <c r="P16" s="159">
        <f>SUM(D14:O14)</f>
        <v>1</v>
      </c>
    </row>
    <row r="17" spans="1:16" ht="18.75" customHeight="1" x14ac:dyDescent="0.3">
      <c r="A17" s="205" t="s">
        <v>178</v>
      </c>
      <c r="B17" s="208" t="str">
        <f>_xlfn.XLOOKUP(A17,Resumo!A:A,Resumo!B:B)</f>
        <v>DEMOLIÇÃO SEM REAPROVEITAMENTO</v>
      </c>
      <c r="C17" s="210">
        <f>Resumo!C11*1.2212</f>
        <v>0</v>
      </c>
      <c r="D17" s="136">
        <v>0.2</v>
      </c>
      <c r="E17" s="136">
        <v>0.2</v>
      </c>
      <c r="F17" s="135">
        <v>0.15</v>
      </c>
      <c r="G17" s="135">
        <v>0.15</v>
      </c>
      <c r="H17" s="135">
        <v>0.1</v>
      </c>
      <c r="I17" s="135">
        <v>0.1</v>
      </c>
      <c r="J17" s="135">
        <v>0.1</v>
      </c>
      <c r="K17" s="135"/>
      <c r="L17" s="135"/>
      <c r="M17" s="135"/>
      <c r="N17" s="135"/>
      <c r="O17" s="143"/>
      <c r="P17" s="204">
        <f>SUM(D19:O19)</f>
        <v>0</v>
      </c>
    </row>
    <row r="18" spans="1:16" ht="18.75" customHeight="1" x14ac:dyDescent="0.3">
      <c r="A18" s="206"/>
      <c r="B18" s="209"/>
      <c r="C18" s="201"/>
      <c r="D18" s="137">
        <f>IF(D19&gt;0,1,)</f>
        <v>0</v>
      </c>
      <c r="E18" s="125">
        <f t="shared" ref="E18:O18" si="4">IF(E19&gt;0,1,)</f>
        <v>0</v>
      </c>
      <c r="F18" s="125">
        <f t="shared" si="4"/>
        <v>0</v>
      </c>
      <c r="G18" s="125">
        <f t="shared" si="4"/>
        <v>0</v>
      </c>
      <c r="H18" s="125">
        <f t="shared" si="4"/>
        <v>0</v>
      </c>
      <c r="I18" s="125">
        <f t="shared" si="4"/>
        <v>0</v>
      </c>
      <c r="J18" s="125">
        <f t="shared" si="4"/>
        <v>0</v>
      </c>
      <c r="K18" s="125">
        <f t="shared" si="4"/>
        <v>0</v>
      </c>
      <c r="L18" s="125">
        <f t="shared" si="4"/>
        <v>0</v>
      </c>
      <c r="M18" s="125">
        <f t="shared" si="4"/>
        <v>0</v>
      </c>
      <c r="N18" s="125">
        <f t="shared" si="4"/>
        <v>0</v>
      </c>
      <c r="O18" s="126">
        <f t="shared" si="4"/>
        <v>0</v>
      </c>
      <c r="P18" s="204"/>
    </row>
    <row r="19" spans="1:16" ht="23.25" x14ac:dyDescent="0.3">
      <c r="A19" s="207"/>
      <c r="B19" s="209"/>
      <c r="C19" s="202"/>
      <c r="D19" s="138">
        <f>D17*$C17</f>
        <v>0</v>
      </c>
      <c r="E19" s="127">
        <f t="shared" ref="E19:O19" si="5">E17*$C17</f>
        <v>0</v>
      </c>
      <c r="F19" s="127">
        <f t="shared" si="5"/>
        <v>0</v>
      </c>
      <c r="G19" s="127">
        <f t="shared" si="5"/>
        <v>0</v>
      </c>
      <c r="H19" s="127">
        <f t="shared" si="5"/>
        <v>0</v>
      </c>
      <c r="I19" s="127">
        <f t="shared" si="5"/>
        <v>0</v>
      </c>
      <c r="J19" s="127">
        <f t="shared" si="5"/>
        <v>0</v>
      </c>
      <c r="K19" s="127">
        <f t="shared" si="5"/>
        <v>0</v>
      </c>
      <c r="L19" s="127">
        <f t="shared" si="5"/>
        <v>0</v>
      </c>
      <c r="M19" s="127">
        <f t="shared" si="5"/>
        <v>0</v>
      </c>
      <c r="N19" s="127">
        <f t="shared" si="5"/>
        <v>0</v>
      </c>
      <c r="O19" s="128">
        <f t="shared" si="5"/>
        <v>0</v>
      </c>
      <c r="P19" s="159">
        <f>SUM(D17:O17)</f>
        <v>1</v>
      </c>
    </row>
    <row r="20" spans="1:16" x14ac:dyDescent="0.3">
      <c r="A20" s="205" t="s">
        <v>179</v>
      </c>
      <c r="B20" s="208" t="str">
        <f>_xlfn.XLOOKUP(A20,Resumo!A:A,Resumo!B:B)</f>
        <v>RETIRADA COM PROVAVÉL REAPROVEITAMENTO</v>
      </c>
      <c r="C20" s="211">
        <f>Resumo!C12*1.2212</f>
        <v>0</v>
      </c>
      <c r="D20" s="136">
        <v>0.25</v>
      </c>
      <c r="E20" s="136">
        <v>0.2</v>
      </c>
      <c r="F20" s="135">
        <v>0.15</v>
      </c>
      <c r="G20" s="135">
        <v>0.15</v>
      </c>
      <c r="H20" s="135">
        <v>0.1</v>
      </c>
      <c r="I20" s="135">
        <v>0.1</v>
      </c>
      <c r="J20" s="135">
        <v>0.05</v>
      </c>
      <c r="K20" s="135"/>
      <c r="L20" s="135"/>
      <c r="M20" s="135"/>
      <c r="N20" s="135"/>
      <c r="O20" s="143"/>
      <c r="P20" s="204">
        <f>SUM(D22:O22)</f>
        <v>0</v>
      </c>
    </row>
    <row r="21" spans="1:16" x14ac:dyDescent="0.3">
      <c r="A21" s="206"/>
      <c r="B21" s="209"/>
      <c r="C21" s="211"/>
      <c r="D21" s="137">
        <f>IF(D22&gt;0,1,)</f>
        <v>0</v>
      </c>
      <c r="E21" s="125">
        <f t="shared" ref="E21:O21" si="6">IF(E22&gt;0,1,)</f>
        <v>0</v>
      </c>
      <c r="F21" s="125">
        <f t="shared" si="6"/>
        <v>0</v>
      </c>
      <c r="G21" s="125">
        <f t="shared" si="6"/>
        <v>0</v>
      </c>
      <c r="H21" s="125">
        <f t="shared" si="6"/>
        <v>0</v>
      </c>
      <c r="I21" s="125">
        <f t="shared" si="6"/>
        <v>0</v>
      </c>
      <c r="J21" s="125">
        <f t="shared" si="6"/>
        <v>0</v>
      </c>
      <c r="K21" s="125">
        <f t="shared" si="6"/>
        <v>0</v>
      </c>
      <c r="L21" s="125">
        <f t="shared" si="6"/>
        <v>0</v>
      </c>
      <c r="M21" s="125">
        <f t="shared" si="6"/>
        <v>0</v>
      </c>
      <c r="N21" s="125">
        <f t="shared" si="6"/>
        <v>0</v>
      </c>
      <c r="O21" s="126">
        <f t="shared" si="6"/>
        <v>0</v>
      </c>
      <c r="P21" s="204"/>
    </row>
    <row r="22" spans="1:16" ht="23.25" x14ac:dyDescent="0.3">
      <c r="A22" s="207"/>
      <c r="B22" s="209"/>
      <c r="C22" s="211"/>
      <c r="D22" s="138">
        <f>D20*$C20</f>
        <v>0</v>
      </c>
      <c r="E22" s="127">
        <f t="shared" ref="E22:O22" si="7">E20*$C20</f>
        <v>0</v>
      </c>
      <c r="F22" s="127">
        <f t="shared" si="7"/>
        <v>0</v>
      </c>
      <c r="G22" s="127">
        <f t="shared" si="7"/>
        <v>0</v>
      </c>
      <c r="H22" s="127">
        <f t="shared" si="7"/>
        <v>0</v>
      </c>
      <c r="I22" s="127">
        <f t="shared" si="7"/>
        <v>0</v>
      </c>
      <c r="J22" s="127">
        <f t="shared" si="7"/>
        <v>0</v>
      </c>
      <c r="K22" s="127">
        <f t="shared" si="7"/>
        <v>0</v>
      </c>
      <c r="L22" s="127">
        <f t="shared" si="7"/>
        <v>0</v>
      </c>
      <c r="M22" s="127">
        <f t="shared" si="7"/>
        <v>0</v>
      </c>
      <c r="N22" s="127">
        <f t="shared" si="7"/>
        <v>0</v>
      </c>
      <c r="O22" s="128">
        <f t="shared" si="7"/>
        <v>0</v>
      </c>
      <c r="P22" s="159">
        <f>SUM(D20:O20)</f>
        <v>1</v>
      </c>
    </row>
    <row r="23" spans="1:16" x14ac:dyDescent="0.3">
      <c r="A23" s="205" t="s">
        <v>180</v>
      </c>
      <c r="B23" s="208" t="str">
        <f>_xlfn.XLOOKUP(A23,Resumo!A:A,Resumo!B:B)</f>
        <v>TRANSPORTE E MOVIMENTAÇÃO, DENTRO E FORA DA OBRA</v>
      </c>
      <c r="C23" s="211">
        <f>Resumo!C13*1.2212</f>
        <v>0</v>
      </c>
      <c r="D23" s="136">
        <v>0.2</v>
      </c>
      <c r="E23" s="135">
        <v>0.15</v>
      </c>
      <c r="F23" s="135">
        <v>0.15</v>
      </c>
      <c r="G23" s="135">
        <v>0.15</v>
      </c>
      <c r="H23" s="135">
        <v>0.1</v>
      </c>
      <c r="I23" s="135">
        <v>0.1</v>
      </c>
      <c r="J23" s="135">
        <v>0.1</v>
      </c>
      <c r="K23" s="135">
        <v>0.05</v>
      </c>
      <c r="L23" s="135"/>
      <c r="M23" s="135"/>
      <c r="N23" s="135"/>
      <c r="O23" s="143"/>
      <c r="P23" s="204">
        <f>SUM(D25:O25)</f>
        <v>0</v>
      </c>
    </row>
    <row r="24" spans="1:16" x14ac:dyDescent="0.3">
      <c r="A24" s="206"/>
      <c r="B24" s="209"/>
      <c r="C24" s="211"/>
      <c r="D24" s="137">
        <f>IF(D25&gt;0,1,)</f>
        <v>0</v>
      </c>
      <c r="E24" s="125">
        <f t="shared" ref="E24:O24" si="8">IF(E25&gt;0,1,)</f>
        <v>0</v>
      </c>
      <c r="F24" s="125">
        <f t="shared" si="8"/>
        <v>0</v>
      </c>
      <c r="G24" s="125">
        <f t="shared" si="8"/>
        <v>0</v>
      </c>
      <c r="H24" s="125">
        <f t="shared" si="8"/>
        <v>0</v>
      </c>
      <c r="I24" s="125">
        <f t="shared" si="8"/>
        <v>0</v>
      </c>
      <c r="J24" s="125">
        <f t="shared" si="8"/>
        <v>0</v>
      </c>
      <c r="K24" s="125">
        <f t="shared" si="8"/>
        <v>0</v>
      </c>
      <c r="L24" s="125">
        <f t="shared" si="8"/>
        <v>0</v>
      </c>
      <c r="M24" s="125">
        <f t="shared" si="8"/>
        <v>0</v>
      </c>
      <c r="N24" s="125">
        <f t="shared" si="8"/>
        <v>0</v>
      </c>
      <c r="O24" s="126">
        <f t="shared" si="8"/>
        <v>0</v>
      </c>
      <c r="P24" s="204"/>
    </row>
    <row r="25" spans="1:16" ht="23.25" x14ac:dyDescent="0.3">
      <c r="A25" s="207"/>
      <c r="B25" s="209"/>
      <c r="C25" s="211"/>
      <c r="D25" s="138">
        <f>D23*$C23</f>
        <v>0</v>
      </c>
      <c r="E25" s="127">
        <f t="shared" ref="E25:O25" si="9">E23*$C23</f>
        <v>0</v>
      </c>
      <c r="F25" s="127">
        <f t="shared" si="9"/>
        <v>0</v>
      </c>
      <c r="G25" s="127">
        <f t="shared" si="9"/>
        <v>0</v>
      </c>
      <c r="H25" s="127">
        <f t="shared" si="9"/>
        <v>0</v>
      </c>
      <c r="I25" s="127">
        <f t="shared" si="9"/>
        <v>0</v>
      </c>
      <c r="J25" s="127">
        <f t="shared" si="9"/>
        <v>0</v>
      </c>
      <c r="K25" s="127">
        <f t="shared" si="9"/>
        <v>0</v>
      </c>
      <c r="L25" s="127">
        <f t="shared" si="9"/>
        <v>0</v>
      </c>
      <c r="M25" s="127">
        <f t="shared" si="9"/>
        <v>0</v>
      </c>
      <c r="N25" s="127">
        <f t="shared" si="9"/>
        <v>0</v>
      </c>
      <c r="O25" s="128">
        <f t="shared" si="9"/>
        <v>0</v>
      </c>
      <c r="P25" s="159">
        <f>SUM(D23:O23)</f>
        <v>1</v>
      </c>
    </row>
    <row r="26" spans="1:16" x14ac:dyDescent="0.3">
      <c r="A26" s="205" t="s">
        <v>181</v>
      </c>
      <c r="B26" s="208" t="str">
        <f>_xlfn.XLOOKUP(A26,Resumo!A:A,Resumo!B:B)</f>
        <v>SERVIÇO EM SOLO E ROCHA, MANUAL</v>
      </c>
      <c r="C26" s="211">
        <f>Resumo!C14*1.2212</f>
        <v>0</v>
      </c>
      <c r="D26" s="136">
        <v>0.2</v>
      </c>
      <c r="E26" s="135">
        <v>0.15</v>
      </c>
      <c r="F26" s="135">
        <v>0.15</v>
      </c>
      <c r="G26" s="135">
        <v>0.15</v>
      </c>
      <c r="H26" s="135">
        <v>0.1</v>
      </c>
      <c r="I26" s="135">
        <v>0.1</v>
      </c>
      <c r="J26" s="135">
        <v>0.1</v>
      </c>
      <c r="K26" s="135">
        <v>0.05</v>
      </c>
      <c r="L26" s="135"/>
      <c r="M26" s="135"/>
      <c r="N26" s="135"/>
      <c r="O26" s="143"/>
      <c r="P26" s="204">
        <f>SUM(D28:O28)</f>
        <v>0</v>
      </c>
    </row>
    <row r="27" spans="1:16" x14ac:dyDescent="0.3">
      <c r="A27" s="206"/>
      <c r="B27" s="209"/>
      <c r="C27" s="211"/>
      <c r="D27" s="137">
        <f>IF(D28&gt;0,1,)</f>
        <v>0</v>
      </c>
      <c r="E27" s="125">
        <f t="shared" ref="E27:O27" si="10">IF(E28&gt;0,1,)</f>
        <v>0</v>
      </c>
      <c r="F27" s="125">
        <f t="shared" si="10"/>
        <v>0</v>
      </c>
      <c r="G27" s="125">
        <f t="shared" si="10"/>
        <v>0</v>
      </c>
      <c r="H27" s="125">
        <f t="shared" si="10"/>
        <v>0</v>
      </c>
      <c r="I27" s="125">
        <f t="shared" si="10"/>
        <v>0</v>
      </c>
      <c r="J27" s="125">
        <f t="shared" si="10"/>
        <v>0</v>
      </c>
      <c r="K27" s="125">
        <f t="shared" si="10"/>
        <v>0</v>
      </c>
      <c r="L27" s="125">
        <f t="shared" si="10"/>
        <v>0</v>
      </c>
      <c r="M27" s="125">
        <f t="shared" si="10"/>
        <v>0</v>
      </c>
      <c r="N27" s="125">
        <f t="shared" si="10"/>
        <v>0</v>
      </c>
      <c r="O27" s="126">
        <f t="shared" si="10"/>
        <v>0</v>
      </c>
      <c r="P27" s="204"/>
    </row>
    <row r="28" spans="1:16" ht="23.25" x14ac:dyDescent="0.3">
      <c r="A28" s="207"/>
      <c r="B28" s="209"/>
      <c r="C28" s="211"/>
      <c r="D28" s="138">
        <f t="shared" ref="D28:O28" si="11">D26*$C26</f>
        <v>0</v>
      </c>
      <c r="E28" s="127">
        <f t="shared" si="11"/>
        <v>0</v>
      </c>
      <c r="F28" s="127">
        <f t="shared" si="11"/>
        <v>0</v>
      </c>
      <c r="G28" s="127">
        <f t="shared" si="11"/>
        <v>0</v>
      </c>
      <c r="H28" s="127">
        <f t="shared" si="11"/>
        <v>0</v>
      </c>
      <c r="I28" s="127">
        <f t="shared" si="11"/>
        <v>0</v>
      </c>
      <c r="J28" s="127">
        <f t="shared" si="11"/>
        <v>0</v>
      </c>
      <c r="K28" s="127">
        <f t="shared" si="11"/>
        <v>0</v>
      </c>
      <c r="L28" s="127">
        <f t="shared" si="11"/>
        <v>0</v>
      </c>
      <c r="M28" s="127">
        <f t="shared" si="11"/>
        <v>0</v>
      </c>
      <c r="N28" s="127">
        <f t="shared" si="11"/>
        <v>0</v>
      </c>
      <c r="O28" s="128">
        <f t="shared" si="11"/>
        <v>0</v>
      </c>
      <c r="P28" s="159">
        <f>SUM(D26:O26)</f>
        <v>1</v>
      </c>
    </row>
    <row r="29" spans="1:16" ht="18.75" customHeight="1" x14ac:dyDescent="0.3">
      <c r="A29" s="205" t="s">
        <v>182</v>
      </c>
      <c r="B29" s="208" t="str">
        <f>_xlfn.XLOOKUP(A29,Resumo!A:A,Resumo!B:B)</f>
        <v>ESTRUTURA EM AÇO</v>
      </c>
      <c r="C29" s="210">
        <f>Resumo!C15*1.2212</f>
        <v>0</v>
      </c>
      <c r="D29" s="136"/>
      <c r="E29" s="135"/>
      <c r="F29" s="136">
        <v>0.2</v>
      </c>
      <c r="G29" s="135">
        <v>0.15</v>
      </c>
      <c r="H29" s="135">
        <v>0.15</v>
      </c>
      <c r="I29" s="135">
        <v>0.15</v>
      </c>
      <c r="J29" s="135">
        <v>0.1</v>
      </c>
      <c r="K29" s="135">
        <v>0.1</v>
      </c>
      <c r="L29" s="135">
        <v>0.1</v>
      </c>
      <c r="M29" s="135">
        <v>0.05</v>
      </c>
      <c r="N29" s="135"/>
      <c r="O29" s="135"/>
      <c r="P29" s="204">
        <f>SUM(D31:O31)</f>
        <v>0</v>
      </c>
    </row>
    <row r="30" spans="1:16" ht="18.75" customHeight="1" x14ac:dyDescent="0.3">
      <c r="A30" s="206"/>
      <c r="B30" s="209"/>
      <c r="C30" s="201"/>
      <c r="D30" s="137">
        <f>IF(D31&gt;0,1,)</f>
        <v>0</v>
      </c>
      <c r="E30" s="125">
        <f t="shared" ref="E30:O30" si="12">IF(E31&gt;0,1,)</f>
        <v>0</v>
      </c>
      <c r="F30" s="125">
        <f t="shared" si="12"/>
        <v>0</v>
      </c>
      <c r="G30" s="125">
        <f t="shared" si="12"/>
        <v>0</v>
      </c>
      <c r="H30" s="125">
        <f t="shared" si="12"/>
        <v>0</v>
      </c>
      <c r="I30" s="125">
        <f t="shared" si="12"/>
        <v>0</v>
      </c>
      <c r="J30" s="125">
        <f t="shared" si="12"/>
        <v>0</v>
      </c>
      <c r="K30" s="125">
        <f t="shared" si="12"/>
        <v>0</v>
      </c>
      <c r="L30" s="125">
        <f t="shared" si="12"/>
        <v>0</v>
      </c>
      <c r="M30" s="125">
        <f t="shared" si="12"/>
        <v>0</v>
      </c>
      <c r="N30" s="125">
        <f t="shared" si="12"/>
        <v>0</v>
      </c>
      <c r="O30" s="126">
        <f t="shared" si="12"/>
        <v>0</v>
      </c>
      <c r="P30" s="204"/>
    </row>
    <row r="31" spans="1:16" ht="23.25" x14ac:dyDescent="0.3">
      <c r="A31" s="207"/>
      <c r="B31" s="209"/>
      <c r="C31" s="202"/>
      <c r="D31" s="138">
        <f>D29*$C29</f>
        <v>0</v>
      </c>
      <c r="E31" s="127">
        <f t="shared" ref="E31:O31" si="13">E29*$C29</f>
        <v>0</v>
      </c>
      <c r="F31" s="127">
        <f t="shared" si="13"/>
        <v>0</v>
      </c>
      <c r="G31" s="127">
        <f t="shared" si="13"/>
        <v>0</v>
      </c>
      <c r="H31" s="127">
        <f t="shared" si="13"/>
        <v>0</v>
      </c>
      <c r="I31" s="127">
        <f t="shared" si="13"/>
        <v>0</v>
      </c>
      <c r="J31" s="127">
        <f t="shared" si="13"/>
        <v>0</v>
      </c>
      <c r="K31" s="127">
        <f t="shared" si="13"/>
        <v>0</v>
      </c>
      <c r="L31" s="127">
        <f t="shared" si="13"/>
        <v>0</v>
      </c>
      <c r="M31" s="127">
        <f t="shared" si="13"/>
        <v>0</v>
      </c>
      <c r="N31" s="127">
        <f t="shared" si="13"/>
        <v>0</v>
      </c>
      <c r="O31" s="128">
        <f t="shared" si="13"/>
        <v>0</v>
      </c>
      <c r="P31" s="159">
        <f>SUM(D29:O29)</f>
        <v>1</v>
      </c>
    </row>
    <row r="32" spans="1:16" ht="18.75" customHeight="1" x14ac:dyDescent="0.3">
      <c r="A32" s="205" t="s">
        <v>183</v>
      </c>
      <c r="B32" s="208" t="str">
        <f>_xlfn.XLOOKUP(A32,Resumo!A:A,Resumo!B:B)</f>
        <v>FUNDAÇÃO E ESTRUTURA EM CONCRETO ARMADO</v>
      </c>
      <c r="C32" s="210">
        <f>Resumo!C16*1.2212</f>
        <v>0</v>
      </c>
      <c r="D32" s="136">
        <v>0.2</v>
      </c>
      <c r="E32" s="135">
        <v>0.15</v>
      </c>
      <c r="F32" s="135">
        <v>0.15</v>
      </c>
      <c r="G32" s="135">
        <v>0.15</v>
      </c>
      <c r="H32" s="135">
        <v>0.1</v>
      </c>
      <c r="I32" s="135">
        <v>0.1</v>
      </c>
      <c r="J32" s="135">
        <v>0.1</v>
      </c>
      <c r="K32" s="135">
        <v>0.05</v>
      </c>
      <c r="L32" s="135"/>
      <c r="M32" s="135"/>
      <c r="N32" s="135"/>
      <c r="O32" s="143"/>
      <c r="P32" s="204">
        <f>SUM(D34:O34)</f>
        <v>0</v>
      </c>
    </row>
    <row r="33" spans="1:16" ht="18.75" customHeight="1" x14ac:dyDescent="0.3">
      <c r="A33" s="206"/>
      <c r="B33" s="209"/>
      <c r="C33" s="201"/>
      <c r="D33" s="137">
        <f>IF(D34&gt;0,1,)</f>
        <v>0</v>
      </c>
      <c r="E33" s="125">
        <f t="shared" ref="E33:O33" si="14">IF(E34&gt;0,1,)</f>
        <v>0</v>
      </c>
      <c r="F33" s="125">
        <f t="shared" si="14"/>
        <v>0</v>
      </c>
      <c r="G33" s="125">
        <f t="shared" si="14"/>
        <v>0</v>
      </c>
      <c r="H33" s="125">
        <f t="shared" si="14"/>
        <v>0</v>
      </c>
      <c r="I33" s="125">
        <f t="shared" si="14"/>
        <v>0</v>
      </c>
      <c r="J33" s="125">
        <f t="shared" si="14"/>
        <v>0</v>
      </c>
      <c r="K33" s="125">
        <f t="shared" si="14"/>
        <v>0</v>
      </c>
      <c r="L33" s="125">
        <f t="shared" si="14"/>
        <v>0</v>
      </c>
      <c r="M33" s="125">
        <f t="shared" si="14"/>
        <v>0</v>
      </c>
      <c r="N33" s="125">
        <f t="shared" si="14"/>
        <v>0</v>
      </c>
      <c r="O33" s="126">
        <f t="shared" si="14"/>
        <v>0</v>
      </c>
      <c r="P33" s="204"/>
    </row>
    <row r="34" spans="1:16" ht="23.25" x14ac:dyDescent="0.3">
      <c r="A34" s="207"/>
      <c r="B34" s="209"/>
      <c r="C34" s="202"/>
      <c r="D34" s="138">
        <f>D32*$C32</f>
        <v>0</v>
      </c>
      <c r="E34" s="127">
        <f t="shared" ref="E34:O34" si="15">E32*$C32</f>
        <v>0</v>
      </c>
      <c r="F34" s="127">
        <f t="shared" si="15"/>
        <v>0</v>
      </c>
      <c r="G34" s="127">
        <f t="shared" si="15"/>
        <v>0</v>
      </c>
      <c r="H34" s="127">
        <f t="shared" si="15"/>
        <v>0</v>
      </c>
      <c r="I34" s="127">
        <f t="shared" si="15"/>
        <v>0</v>
      </c>
      <c r="J34" s="127">
        <f t="shared" si="15"/>
        <v>0</v>
      </c>
      <c r="K34" s="127">
        <f t="shared" si="15"/>
        <v>0</v>
      </c>
      <c r="L34" s="127">
        <f t="shared" si="15"/>
        <v>0</v>
      </c>
      <c r="M34" s="127">
        <f t="shared" si="15"/>
        <v>0</v>
      </c>
      <c r="N34" s="127">
        <f t="shared" si="15"/>
        <v>0</v>
      </c>
      <c r="O34" s="128">
        <f t="shared" si="15"/>
        <v>0</v>
      </c>
      <c r="P34" s="159">
        <f>SUM(D32:O32)</f>
        <v>1</v>
      </c>
    </row>
    <row r="35" spans="1:16" ht="18.75" customHeight="1" x14ac:dyDescent="0.3">
      <c r="A35" s="205" t="s">
        <v>184</v>
      </c>
      <c r="B35" s="212" t="str">
        <f>_xlfn.XLOOKUP(A35,Resumo!A:A,Resumo!B:B)</f>
        <v>ALVENARIA E ELEMENTO DIVISOR</v>
      </c>
      <c r="C35" s="210">
        <f>Resumo!C17*1.2212</f>
        <v>0</v>
      </c>
      <c r="D35" s="136"/>
      <c r="E35" s="135"/>
      <c r="F35" s="136">
        <v>0.15</v>
      </c>
      <c r="G35" s="135">
        <v>0.15</v>
      </c>
      <c r="H35" s="135">
        <v>0.15</v>
      </c>
      <c r="I35" s="135">
        <v>0.1</v>
      </c>
      <c r="J35" s="135">
        <v>0.1</v>
      </c>
      <c r="K35" s="135">
        <v>0.1</v>
      </c>
      <c r="L35" s="135">
        <v>0.1</v>
      </c>
      <c r="M35" s="135">
        <v>0.05</v>
      </c>
      <c r="N35" s="135">
        <v>0.05</v>
      </c>
      <c r="O35" s="135">
        <v>0.05</v>
      </c>
      <c r="P35" s="204">
        <f>SUM(D37:O37)</f>
        <v>0</v>
      </c>
    </row>
    <row r="36" spans="1:16" ht="18.75" customHeight="1" x14ac:dyDescent="0.3">
      <c r="A36" s="206"/>
      <c r="B36" s="213"/>
      <c r="C36" s="201"/>
      <c r="D36" s="137">
        <f>IF(D37&gt;0,1,)</f>
        <v>0</v>
      </c>
      <c r="E36" s="125">
        <f t="shared" ref="E36:O36" si="16">IF(E37&gt;0,1,)</f>
        <v>0</v>
      </c>
      <c r="F36" s="125">
        <f t="shared" si="16"/>
        <v>0</v>
      </c>
      <c r="G36" s="125">
        <f t="shared" si="16"/>
        <v>0</v>
      </c>
      <c r="H36" s="125">
        <f t="shared" si="16"/>
        <v>0</v>
      </c>
      <c r="I36" s="125">
        <f t="shared" si="16"/>
        <v>0</v>
      </c>
      <c r="J36" s="125">
        <f t="shared" si="16"/>
        <v>0</v>
      </c>
      <c r="K36" s="125">
        <f t="shared" si="16"/>
        <v>0</v>
      </c>
      <c r="L36" s="125">
        <f t="shared" si="16"/>
        <v>0</v>
      </c>
      <c r="M36" s="125">
        <f t="shared" si="16"/>
        <v>0</v>
      </c>
      <c r="N36" s="125">
        <f t="shared" si="16"/>
        <v>0</v>
      </c>
      <c r="O36" s="126">
        <f t="shared" si="16"/>
        <v>0</v>
      </c>
      <c r="P36" s="204"/>
    </row>
    <row r="37" spans="1:16" ht="23.25" x14ac:dyDescent="0.3">
      <c r="A37" s="207"/>
      <c r="B37" s="213"/>
      <c r="C37" s="202"/>
      <c r="D37" s="138">
        <f>D35*$C35</f>
        <v>0</v>
      </c>
      <c r="E37" s="127">
        <f t="shared" ref="E37:O37" si="17">E35*$C35</f>
        <v>0</v>
      </c>
      <c r="F37" s="127">
        <f t="shared" si="17"/>
        <v>0</v>
      </c>
      <c r="G37" s="127">
        <f t="shared" si="17"/>
        <v>0</v>
      </c>
      <c r="H37" s="127">
        <f t="shared" si="17"/>
        <v>0</v>
      </c>
      <c r="I37" s="127">
        <f t="shared" si="17"/>
        <v>0</v>
      </c>
      <c r="J37" s="127">
        <f t="shared" si="17"/>
        <v>0</v>
      </c>
      <c r="K37" s="127">
        <f t="shared" si="17"/>
        <v>0</v>
      </c>
      <c r="L37" s="127">
        <f t="shared" si="17"/>
        <v>0</v>
      </c>
      <c r="M37" s="127">
        <f t="shared" si="17"/>
        <v>0</v>
      </c>
      <c r="N37" s="127">
        <f t="shared" si="17"/>
        <v>0</v>
      </c>
      <c r="O37" s="128">
        <f t="shared" si="17"/>
        <v>0</v>
      </c>
      <c r="P37" s="159">
        <f>SUM(D35:O35)</f>
        <v>1</v>
      </c>
    </row>
    <row r="38" spans="1:16" ht="18.75" customHeight="1" x14ac:dyDescent="0.3">
      <c r="A38" s="205" t="s">
        <v>185</v>
      </c>
      <c r="B38" s="208" t="str">
        <f>_xlfn.XLOOKUP(A38,Resumo!A:A,Resumo!B:B)</f>
        <v>TELHAMENTO</v>
      </c>
      <c r="C38" s="211">
        <f>Resumo!C18*1.2212</f>
        <v>0</v>
      </c>
      <c r="D38" s="136"/>
      <c r="E38" s="135"/>
      <c r="F38" s="135"/>
      <c r="G38" s="135"/>
      <c r="H38" s="135"/>
      <c r="I38" s="135"/>
      <c r="J38" s="135">
        <v>0.3</v>
      </c>
      <c r="K38" s="135">
        <v>0.2</v>
      </c>
      <c r="L38" s="135">
        <v>0.2</v>
      </c>
      <c r="M38" s="135">
        <v>0.15</v>
      </c>
      <c r="N38" s="135">
        <v>0.15</v>
      </c>
      <c r="O38" s="143"/>
      <c r="P38" s="204">
        <f>SUM(D40:O40)</f>
        <v>0</v>
      </c>
    </row>
    <row r="39" spans="1:16" ht="18.75" customHeight="1" x14ac:dyDescent="0.3">
      <c r="A39" s="206"/>
      <c r="B39" s="209"/>
      <c r="C39" s="211"/>
      <c r="D39" s="137">
        <f>IF(D40&gt;0,1,)</f>
        <v>0</v>
      </c>
      <c r="E39" s="125">
        <f t="shared" ref="E39:O39" si="18">IF(E40&gt;0,1,)</f>
        <v>0</v>
      </c>
      <c r="F39" s="125">
        <f t="shared" si="18"/>
        <v>0</v>
      </c>
      <c r="G39" s="125">
        <f t="shared" si="18"/>
        <v>0</v>
      </c>
      <c r="H39" s="125">
        <f t="shared" si="18"/>
        <v>0</v>
      </c>
      <c r="I39" s="125">
        <f t="shared" si="18"/>
        <v>0</v>
      </c>
      <c r="J39" s="125">
        <f t="shared" si="18"/>
        <v>0</v>
      </c>
      <c r="K39" s="125">
        <f t="shared" si="18"/>
        <v>0</v>
      </c>
      <c r="L39" s="125">
        <f t="shared" si="18"/>
        <v>0</v>
      </c>
      <c r="M39" s="125">
        <f t="shared" si="18"/>
        <v>0</v>
      </c>
      <c r="N39" s="125">
        <f t="shared" si="18"/>
        <v>0</v>
      </c>
      <c r="O39" s="126">
        <f t="shared" si="18"/>
        <v>0</v>
      </c>
      <c r="P39" s="204"/>
    </row>
    <row r="40" spans="1:16" ht="23.25" x14ac:dyDescent="0.3">
      <c r="A40" s="207"/>
      <c r="B40" s="209"/>
      <c r="C40" s="211"/>
      <c r="D40" s="138">
        <f>D38*$C38</f>
        <v>0</v>
      </c>
      <c r="E40" s="127">
        <f t="shared" ref="E40:O40" si="19">E38*$C38</f>
        <v>0</v>
      </c>
      <c r="F40" s="127">
        <f t="shared" si="19"/>
        <v>0</v>
      </c>
      <c r="G40" s="127">
        <f t="shared" si="19"/>
        <v>0</v>
      </c>
      <c r="H40" s="127">
        <f t="shared" si="19"/>
        <v>0</v>
      </c>
      <c r="I40" s="127">
        <f t="shared" si="19"/>
        <v>0</v>
      </c>
      <c r="J40" s="127">
        <f t="shared" si="19"/>
        <v>0</v>
      </c>
      <c r="K40" s="127">
        <f t="shared" si="19"/>
        <v>0</v>
      </c>
      <c r="L40" s="127">
        <f t="shared" si="19"/>
        <v>0</v>
      </c>
      <c r="M40" s="127">
        <f t="shared" si="19"/>
        <v>0</v>
      </c>
      <c r="N40" s="127">
        <f t="shared" si="19"/>
        <v>0</v>
      </c>
      <c r="O40" s="128">
        <f t="shared" si="19"/>
        <v>0</v>
      </c>
      <c r="P40" s="159">
        <f>SUM(D38:O38)</f>
        <v>1</v>
      </c>
    </row>
    <row r="41" spans="1:16" x14ac:dyDescent="0.3">
      <c r="A41" s="205" t="s">
        <v>186</v>
      </c>
      <c r="B41" s="208" t="str">
        <f>_xlfn.XLOOKUP(A41,Resumo!A:A,Resumo!B:B)</f>
        <v>REVESTIMENTO EM MASSA OU FUNDIDO NO LOCAL</v>
      </c>
      <c r="C41" s="211">
        <f>Resumo!C19*1.2212</f>
        <v>0</v>
      </c>
      <c r="D41" s="136"/>
      <c r="E41" s="135"/>
      <c r="F41" s="136">
        <v>0.1</v>
      </c>
      <c r="G41" s="135">
        <v>0.1</v>
      </c>
      <c r="H41" s="135">
        <v>0.1</v>
      </c>
      <c r="I41" s="135">
        <v>0.15</v>
      </c>
      <c r="J41" s="135">
        <v>0.15</v>
      </c>
      <c r="K41" s="135">
        <v>0.15</v>
      </c>
      <c r="L41" s="135">
        <v>0.1</v>
      </c>
      <c r="M41" s="135">
        <v>0.05</v>
      </c>
      <c r="N41" s="135">
        <v>0.05</v>
      </c>
      <c r="O41" s="135">
        <v>0.05</v>
      </c>
      <c r="P41" s="204">
        <f>SUM(D43:O43)</f>
        <v>0</v>
      </c>
    </row>
    <row r="42" spans="1:16" x14ac:dyDescent="0.3">
      <c r="A42" s="206"/>
      <c r="B42" s="209"/>
      <c r="C42" s="211"/>
      <c r="D42" s="137">
        <f>IF(D43&gt;0,1,)</f>
        <v>0</v>
      </c>
      <c r="E42" s="125">
        <f t="shared" ref="E42:O42" si="20">IF(E43&gt;0,1,)</f>
        <v>0</v>
      </c>
      <c r="F42" s="125">
        <f t="shared" si="20"/>
        <v>0</v>
      </c>
      <c r="G42" s="125">
        <f t="shared" si="20"/>
        <v>0</v>
      </c>
      <c r="H42" s="125">
        <f t="shared" si="20"/>
        <v>0</v>
      </c>
      <c r="I42" s="125">
        <f t="shared" si="20"/>
        <v>0</v>
      </c>
      <c r="J42" s="125">
        <f t="shared" si="20"/>
        <v>0</v>
      </c>
      <c r="K42" s="125">
        <f t="shared" si="20"/>
        <v>0</v>
      </c>
      <c r="L42" s="125">
        <f t="shared" si="20"/>
        <v>0</v>
      </c>
      <c r="M42" s="125">
        <f t="shared" si="20"/>
        <v>0</v>
      </c>
      <c r="N42" s="125">
        <f t="shared" si="20"/>
        <v>0</v>
      </c>
      <c r="O42" s="126">
        <f t="shared" si="20"/>
        <v>0</v>
      </c>
      <c r="P42" s="204"/>
    </row>
    <row r="43" spans="1:16" ht="23.25" x14ac:dyDescent="0.3">
      <c r="A43" s="207"/>
      <c r="B43" s="209"/>
      <c r="C43" s="211"/>
      <c r="D43" s="138">
        <f>D41*$C41</f>
        <v>0</v>
      </c>
      <c r="E43" s="127">
        <f t="shared" ref="E43:O43" si="21">E41*$C41</f>
        <v>0</v>
      </c>
      <c r="F43" s="127">
        <f t="shared" si="21"/>
        <v>0</v>
      </c>
      <c r="G43" s="127">
        <f t="shared" si="21"/>
        <v>0</v>
      </c>
      <c r="H43" s="127">
        <f t="shared" si="21"/>
        <v>0</v>
      </c>
      <c r="I43" s="127">
        <f t="shared" si="21"/>
        <v>0</v>
      </c>
      <c r="J43" s="127">
        <f t="shared" si="21"/>
        <v>0</v>
      </c>
      <c r="K43" s="127">
        <f t="shared" si="21"/>
        <v>0</v>
      </c>
      <c r="L43" s="127">
        <f t="shared" si="21"/>
        <v>0</v>
      </c>
      <c r="M43" s="127">
        <f t="shared" si="21"/>
        <v>0</v>
      </c>
      <c r="N43" s="127">
        <f t="shared" si="21"/>
        <v>0</v>
      </c>
      <c r="O43" s="128">
        <f t="shared" si="21"/>
        <v>0</v>
      </c>
      <c r="P43" s="159">
        <f>SUM(D41:O41)</f>
        <v>1.0000000000000002</v>
      </c>
    </row>
    <row r="44" spans="1:16" x14ac:dyDescent="0.3">
      <c r="A44" s="205" t="s">
        <v>188</v>
      </c>
      <c r="B44" s="208" t="str">
        <f>_xlfn.XLOOKUP(A44,Resumo!A:A,Resumo!B:B)</f>
        <v>IMPERMEABILIZAÇÃO</v>
      </c>
      <c r="C44" s="211">
        <f>Resumo!C20*1.2212</f>
        <v>0</v>
      </c>
      <c r="D44" s="136"/>
      <c r="E44" s="135"/>
      <c r="F44" s="136">
        <v>0.15</v>
      </c>
      <c r="G44" s="135">
        <v>0.15</v>
      </c>
      <c r="H44" s="135">
        <v>0.15</v>
      </c>
      <c r="I44" s="135">
        <v>0.1</v>
      </c>
      <c r="J44" s="135">
        <v>0.1</v>
      </c>
      <c r="K44" s="135">
        <v>0.1</v>
      </c>
      <c r="L44" s="135">
        <v>0.1</v>
      </c>
      <c r="M44" s="135">
        <v>0.05</v>
      </c>
      <c r="N44" s="135">
        <v>0.05</v>
      </c>
      <c r="O44" s="135">
        <v>0.05</v>
      </c>
      <c r="P44" s="204">
        <f>SUM(D46:O46)</f>
        <v>0</v>
      </c>
    </row>
    <row r="45" spans="1:16" x14ac:dyDescent="0.3">
      <c r="A45" s="206"/>
      <c r="B45" s="209"/>
      <c r="C45" s="211"/>
      <c r="D45" s="137">
        <f>IF(D46&gt;0,1,)</f>
        <v>0</v>
      </c>
      <c r="E45" s="125">
        <f t="shared" ref="E45:O45" si="22">IF(E46&gt;0,1,)</f>
        <v>0</v>
      </c>
      <c r="F45" s="125">
        <f t="shared" si="22"/>
        <v>0</v>
      </c>
      <c r="G45" s="125">
        <f t="shared" si="22"/>
        <v>0</v>
      </c>
      <c r="H45" s="125">
        <f t="shared" si="22"/>
        <v>0</v>
      </c>
      <c r="I45" s="125">
        <f t="shared" si="22"/>
        <v>0</v>
      </c>
      <c r="J45" s="125">
        <f t="shared" si="22"/>
        <v>0</v>
      </c>
      <c r="K45" s="125">
        <f t="shared" si="22"/>
        <v>0</v>
      </c>
      <c r="L45" s="125">
        <f t="shared" si="22"/>
        <v>0</v>
      </c>
      <c r="M45" s="125">
        <f t="shared" si="22"/>
        <v>0</v>
      </c>
      <c r="N45" s="125">
        <f t="shared" si="22"/>
        <v>0</v>
      </c>
      <c r="O45" s="126">
        <f t="shared" si="22"/>
        <v>0</v>
      </c>
      <c r="P45" s="204"/>
    </row>
    <row r="46" spans="1:16" ht="23.25" x14ac:dyDescent="0.3">
      <c r="A46" s="207"/>
      <c r="B46" s="209"/>
      <c r="C46" s="211"/>
      <c r="D46" s="138">
        <f>D44*$C44</f>
        <v>0</v>
      </c>
      <c r="E46" s="127">
        <f t="shared" ref="E46:O46" si="23">E44*$C44</f>
        <v>0</v>
      </c>
      <c r="F46" s="127">
        <f t="shared" si="23"/>
        <v>0</v>
      </c>
      <c r="G46" s="127">
        <f t="shared" si="23"/>
        <v>0</v>
      </c>
      <c r="H46" s="127">
        <f t="shared" si="23"/>
        <v>0</v>
      </c>
      <c r="I46" s="127">
        <f t="shared" si="23"/>
        <v>0</v>
      </c>
      <c r="J46" s="127">
        <f t="shared" si="23"/>
        <v>0</v>
      </c>
      <c r="K46" s="127">
        <f t="shared" si="23"/>
        <v>0</v>
      </c>
      <c r="L46" s="127">
        <f t="shared" si="23"/>
        <v>0</v>
      </c>
      <c r="M46" s="127">
        <f t="shared" si="23"/>
        <v>0</v>
      </c>
      <c r="N46" s="127">
        <f t="shared" si="23"/>
        <v>0</v>
      </c>
      <c r="O46" s="128">
        <f t="shared" si="23"/>
        <v>0</v>
      </c>
      <c r="P46" s="159">
        <f>SUM(D44:O44)</f>
        <v>1</v>
      </c>
    </row>
    <row r="47" spans="1:16" x14ac:dyDescent="0.3">
      <c r="A47" s="205" t="s">
        <v>187</v>
      </c>
      <c r="B47" s="208" t="str">
        <f>_xlfn.XLOOKUP(A47,Resumo!A:A,Resumo!B:B)</f>
        <v>REVESTIMENTO CERÂMICO</v>
      </c>
      <c r="C47" s="211">
        <f>Resumo!C21*1.2212</f>
        <v>0</v>
      </c>
      <c r="D47" s="136"/>
      <c r="E47" s="135"/>
      <c r="F47" s="136"/>
      <c r="G47" s="135">
        <v>0.1</v>
      </c>
      <c r="H47" s="135">
        <v>0.1</v>
      </c>
      <c r="I47" s="135">
        <v>0.15</v>
      </c>
      <c r="J47" s="135">
        <v>0.2</v>
      </c>
      <c r="K47" s="135">
        <v>0.15</v>
      </c>
      <c r="L47" s="135">
        <v>0.1</v>
      </c>
      <c r="M47" s="135">
        <v>0.1</v>
      </c>
      <c r="N47" s="135">
        <v>0.05</v>
      </c>
      <c r="O47" s="135">
        <v>0.05</v>
      </c>
      <c r="P47" s="204">
        <f>SUM(D49:O49)</f>
        <v>0</v>
      </c>
    </row>
    <row r="48" spans="1:16" x14ac:dyDescent="0.3">
      <c r="A48" s="206"/>
      <c r="B48" s="209"/>
      <c r="C48" s="211"/>
      <c r="D48" s="137">
        <f>IF(D49&gt;0,1,)</f>
        <v>0</v>
      </c>
      <c r="E48" s="125">
        <f t="shared" ref="E48:O48" si="24">IF(E49&gt;0,1,)</f>
        <v>0</v>
      </c>
      <c r="F48" s="125">
        <f t="shared" si="24"/>
        <v>0</v>
      </c>
      <c r="G48" s="125">
        <f t="shared" si="24"/>
        <v>0</v>
      </c>
      <c r="H48" s="125">
        <f t="shared" si="24"/>
        <v>0</v>
      </c>
      <c r="I48" s="125">
        <f t="shared" si="24"/>
        <v>0</v>
      </c>
      <c r="J48" s="125">
        <f t="shared" si="24"/>
        <v>0</v>
      </c>
      <c r="K48" s="125">
        <f t="shared" si="24"/>
        <v>0</v>
      </c>
      <c r="L48" s="125">
        <f t="shared" si="24"/>
        <v>0</v>
      </c>
      <c r="M48" s="125">
        <f t="shared" si="24"/>
        <v>0</v>
      </c>
      <c r="N48" s="125">
        <f t="shared" si="24"/>
        <v>0</v>
      </c>
      <c r="O48" s="126">
        <f t="shared" si="24"/>
        <v>0</v>
      </c>
      <c r="P48" s="204"/>
    </row>
    <row r="49" spans="1:16" ht="23.25" x14ac:dyDescent="0.3">
      <c r="A49" s="207"/>
      <c r="B49" s="209"/>
      <c r="C49" s="211"/>
      <c r="D49" s="138">
        <f>D47*$C47</f>
        <v>0</v>
      </c>
      <c r="E49" s="127">
        <f t="shared" ref="E49:O49" si="25">E47*$C47</f>
        <v>0</v>
      </c>
      <c r="F49" s="127">
        <f t="shared" si="25"/>
        <v>0</v>
      </c>
      <c r="G49" s="127">
        <f t="shared" si="25"/>
        <v>0</v>
      </c>
      <c r="H49" s="127">
        <f t="shared" si="25"/>
        <v>0</v>
      </c>
      <c r="I49" s="127">
        <f t="shared" si="25"/>
        <v>0</v>
      </c>
      <c r="J49" s="127">
        <f t="shared" si="25"/>
        <v>0</v>
      </c>
      <c r="K49" s="127">
        <f t="shared" si="25"/>
        <v>0</v>
      </c>
      <c r="L49" s="127">
        <f t="shared" si="25"/>
        <v>0</v>
      </c>
      <c r="M49" s="127">
        <f t="shared" si="25"/>
        <v>0</v>
      </c>
      <c r="N49" s="127">
        <f t="shared" si="25"/>
        <v>0</v>
      </c>
      <c r="O49" s="128">
        <f t="shared" si="25"/>
        <v>0</v>
      </c>
      <c r="P49" s="159">
        <f>SUM(D47:O47)</f>
        <v>1</v>
      </c>
    </row>
    <row r="50" spans="1:16" x14ac:dyDescent="0.3">
      <c r="A50" s="205" t="s">
        <v>189</v>
      </c>
      <c r="B50" s="208" t="str">
        <f>_xlfn.XLOOKUP(A50,Resumo!A:A,Resumo!B:B)</f>
        <v>FORRO, BRISE E FACHADA</v>
      </c>
      <c r="C50" s="211">
        <f>Resumo!C22*1.2212</f>
        <v>0</v>
      </c>
      <c r="D50" s="136"/>
      <c r="E50" s="135"/>
      <c r="F50" s="135"/>
      <c r="G50" s="135"/>
      <c r="H50" s="135">
        <v>0.1</v>
      </c>
      <c r="I50" s="135">
        <v>0.1</v>
      </c>
      <c r="J50" s="135">
        <v>0.15</v>
      </c>
      <c r="K50" s="135">
        <v>0.2</v>
      </c>
      <c r="L50" s="135">
        <v>0.2</v>
      </c>
      <c r="M50" s="135">
        <v>0.1</v>
      </c>
      <c r="N50" s="135">
        <v>0.1</v>
      </c>
      <c r="O50" s="135">
        <v>0.05</v>
      </c>
      <c r="P50" s="204">
        <f>SUM(D52:O52)</f>
        <v>0</v>
      </c>
    </row>
    <row r="51" spans="1:16" x14ac:dyDescent="0.3">
      <c r="A51" s="206"/>
      <c r="B51" s="209"/>
      <c r="C51" s="211"/>
      <c r="D51" s="137">
        <f>IF(D52&gt;0,1,)</f>
        <v>0</v>
      </c>
      <c r="E51" s="125">
        <f t="shared" ref="E51:O51" si="26">IF(E52&gt;0,1,)</f>
        <v>0</v>
      </c>
      <c r="F51" s="125">
        <f t="shared" si="26"/>
        <v>0</v>
      </c>
      <c r="G51" s="125">
        <f t="shared" si="26"/>
        <v>0</v>
      </c>
      <c r="H51" s="125">
        <f t="shared" si="26"/>
        <v>0</v>
      </c>
      <c r="I51" s="125">
        <f t="shared" si="26"/>
        <v>0</v>
      </c>
      <c r="J51" s="125">
        <f t="shared" si="26"/>
        <v>0</v>
      </c>
      <c r="K51" s="125">
        <f t="shared" si="26"/>
        <v>0</v>
      </c>
      <c r="L51" s="125">
        <f t="shared" si="26"/>
        <v>0</v>
      </c>
      <c r="M51" s="125">
        <f t="shared" si="26"/>
        <v>0</v>
      </c>
      <c r="N51" s="125">
        <f t="shared" si="26"/>
        <v>0</v>
      </c>
      <c r="O51" s="126">
        <f t="shared" si="26"/>
        <v>0</v>
      </c>
      <c r="P51" s="204"/>
    </row>
    <row r="52" spans="1:16" ht="23.25" x14ac:dyDescent="0.3">
      <c r="A52" s="207"/>
      <c r="B52" s="209"/>
      <c r="C52" s="211"/>
      <c r="D52" s="138">
        <f>D50*$C50</f>
        <v>0</v>
      </c>
      <c r="E52" s="127">
        <f t="shared" ref="E52:O52" si="27">E50*$C50</f>
        <v>0</v>
      </c>
      <c r="F52" s="127">
        <f t="shared" si="27"/>
        <v>0</v>
      </c>
      <c r="G52" s="127">
        <f t="shared" si="27"/>
        <v>0</v>
      </c>
      <c r="H52" s="127">
        <f t="shared" si="27"/>
        <v>0</v>
      </c>
      <c r="I52" s="127">
        <f t="shared" si="27"/>
        <v>0</v>
      </c>
      <c r="J52" s="127">
        <f t="shared" si="27"/>
        <v>0</v>
      </c>
      <c r="K52" s="127">
        <f t="shared" si="27"/>
        <v>0</v>
      </c>
      <c r="L52" s="127">
        <f t="shared" si="27"/>
        <v>0</v>
      </c>
      <c r="M52" s="127">
        <f t="shared" si="27"/>
        <v>0</v>
      </c>
      <c r="N52" s="127">
        <f t="shared" si="27"/>
        <v>0</v>
      </c>
      <c r="O52" s="128">
        <f t="shared" si="27"/>
        <v>0</v>
      </c>
      <c r="P52" s="159">
        <f>SUM(D50:O50)</f>
        <v>1</v>
      </c>
    </row>
    <row r="53" spans="1:16" x14ac:dyDescent="0.3">
      <c r="A53" s="205" t="s">
        <v>190</v>
      </c>
      <c r="B53" s="208" t="str">
        <f>_xlfn.XLOOKUP(A53,Resumo!A:A,Resumo!B:B)</f>
        <v>ESQUADRIA, MARCENARIA E ELEMENTO EM MADEIRA</v>
      </c>
      <c r="C53" s="211">
        <f>Resumo!C23*1.2212</f>
        <v>0</v>
      </c>
      <c r="D53" s="136"/>
      <c r="E53" s="135"/>
      <c r="F53" s="135"/>
      <c r="G53" s="135"/>
      <c r="H53" s="135">
        <v>0.1</v>
      </c>
      <c r="I53" s="135">
        <v>0.1</v>
      </c>
      <c r="J53" s="135">
        <v>0.15</v>
      </c>
      <c r="K53" s="135">
        <v>0.2</v>
      </c>
      <c r="L53" s="135">
        <v>0.2</v>
      </c>
      <c r="M53" s="135">
        <v>0.1</v>
      </c>
      <c r="N53" s="135">
        <v>0.1</v>
      </c>
      <c r="O53" s="135">
        <v>0.05</v>
      </c>
      <c r="P53" s="204">
        <f>SUM(D55:O55)</f>
        <v>0</v>
      </c>
    </row>
    <row r="54" spans="1:16" x14ac:dyDescent="0.3">
      <c r="A54" s="206"/>
      <c r="B54" s="209"/>
      <c r="C54" s="211"/>
      <c r="D54" s="137">
        <f>IF(D55&gt;0,1,)</f>
        <v>0</v>
      </c>
      <c r="E54" s="125">
        <f t="shared" ref="E54:O54" si="28">IF(E55&gt;0,1,)</f>
        <v>0</v>
      </c>
      <c r="F54" s="125">
        <f t="shared" si="28"/>
        <v>0</v>
      </c>
      <c r="G54" s="125">
        <f t="shared" si="28"/>
        <v>0</v>
      </c>
      <c r="H54" s="125">
        <f t="shared" si="28"/>
        <v>0</v>
      </c>
      <c r="I54" s="125">
        <f t="shared" si="28"/>
        <v>0</v>
      </c>
      <c r="J54" s="125">
        <f t="shared" si="28"/>
        <v>0</v>
      </c>
      <c r="K54" s="125">
        <f t="shared" si="28"/>
        <v>0</v>
      </c>
      <c r="L54" s="125">
        <f t="shared" si="28"/>
        <v>0</v>
      </c>
      <c r="M54" s="125">
        <f t="shared" si="28"/>
        <v>0</v>
      </c>
      <c r="N54" s="125">
        <f t="shared" si="28"/>
        <v>0</v>
      </c>
      <c r="O54" s="126">
        <f t="shared" si="28"/>
        <v>0</v>
      </c>
      <c r="P54" s="204"/>
    </row>
    <row r="55" spans="1:16" ht="23.25" x14ac:dyDescent="0.3">
      <c r="A55" s="207"/>
      <c r="B55" s="209"/>
      <c r="C55" s="211"/>
      <c r="D55" s="138">
        <f>D53*$C53</f>
        <v>0</v>
      </c>
      <c r="E55" s="127">
        <f t="shared" ref="E55:O55" si="29">E53*$C53</f>
        <v>0</v>
      </c>
      <c r="F55" s="127">
        <f t="shared" si="29"/>
        <v>0</v>
      </c>
      <c r="G55" s="127">
        <f t="shared" si="29"/>
        <v>0</v>
      </c>
      <c r="H55" s="127">
        <f t="shared" si="29"/>
        <v>0</v>
      </c>
      <c r="I55" s="127">
        <f t="shared" si="29"/>
        <v>0</v>
      </c>
      <c r="J55" s="127">
        <f t="shared" si="29"/>
        <v>0</v>
      </c>
      <c r="K55" s="127">
        <f t="shared" si="29"/>
        <v>0</v>
      </c>
      <c r="L55" s="127">
        <f t="shared" si="29"/>
        <v>0</v>
      </c>
      <c r="M55" s="127">
        <f t="shared" si="29"/>
        <v>0</v>
      </c>
      <c r="N55" s="127">
        <f t="shared" si="29"/>
        <v>0</v>
      </c>
      <c r="O55" s="128">
        <f t="shared" si="29"/>
        <v>0</v>
      </c>
      <c r="P55" s="159">
        <f>SUM(D53:O53)</f>
        <v>1</v>
      </c>
    </row>
    <row r="56" spans="1:16" x14ac:dyDescent="0.3">
      <c r="A56" s="205" t="s">
        <v>191</v>
      </c>
      <c r="B56" s="208" t="str">
        <f>_xlfn.XLOOKUP(A56,Resumo!A:A,Resumo!B:B)</f>
        <v>ESQUADRIA, SERRALHERIA E ELEMENTO EM ALUMÍNIO</v>
      </c>
      <c r="C56" s="211">
        <f>Resumo!C24*1.2212</f>
        <v>0</v>
      </c>
      <c r="D56" s="136"/>
      <c r="E56" s="135"/>
      <c r="F56" s="135"/>
      <c r="G56" s="135"/>
      <c r="H56" s="135">
        <v>0.1</v>
      </c>
      <c r="I56" s="135">
        <v>0.1</v>
      </c>
      <c r="J56" s="135">
        <v>0.15</v>
      </c>
      <c r="K56" s="135">
        <v>0.2</v>
      </c>
      <c r="L56" s="135">
        <v>0.2</v>
      </c>
      <c r="M56" s="135">
        <v>0.1</v>
      </c>
      <c r="N56" s="135">
        <v>0.1</v>
      </c>
      <c r="O56" s="135">
        <v>0.05</v>
      </c>
      <c r="P56" s="204">
        <f>SUM(D58:O58)</f>
        <v>0</v>
      </c>
    </row>
    <row r="57" spans="1:16" x14ac:dyDescent="0.3">
      <c r="A57" s="206"/>
      <c r="B57" s="209"/>
      <c r="C57" s="211"/>
      <c r="D57" s="137">
        <f>IF(D58&gt;0,1,)</f>
        <v>0</v>
      </c>
      <c r="E57" s="125">
        <f t="shared" ref="E57:O57" si="30">IF(E58&gt;0,1,)</f>
        <v>0</v>
      </c>
      <c r="F57" s="125">
        <f t="shared" si="30"/>
        <v>0</v>
      </c>
      <c r="G57" s="125">
        <f t="shared" si="30"/>
        <v>0</v>
      </c>
      <c r="H57" s="125">
        <f t="shared" si="30"/>
        <v>0</v>
      </c>
      <c r="I57" s="125">
        <f t="shared" si="30"/>
        <v>0</v>
      </c>
      <c r="J57" s="125">
        <f t="shared" si="30"/>
        <v>0</v>
      </c>
      <c r="K57" s="125">
        <f t="shared" si="30"/>
        <v>0</v>
      </c>
      <c r="L57" s="125">
        <f t="shared" si="30"/>
        <v>0</v>
      </c>
      <c r="M57" s="125">
        <f t="shared" si="30"/>
        <v>0</v>
      </c>
      <c r="N57" s="125">
        <f t="shared" si="30"/>
        <v>0</v>
      </c>
      <c r="O57" s="126">
        <f t="shared" si="30"/>
        <v>0</v>
      </c>
      <c r="P57" s="204"/>
    </row>
    <row r="58" spans="1:16" ht="23.25" x14ac:dyDescent="0.3">
      <c r="A58" s="207"/>
      <c r="B58" s="209"/>
      <c r="C58" s="211"/>
      <c r="D58" s="138">
        <f>D56*$C56</f>
        <v>0</v>
      </c>
      <c r="E58" s="127">
        <f t="shared" ref="E58:O58" si="31">E56*$C56</f>
        <v>0</v>
      </c>
      <c r="F58" s="127">
        <f t="shared" si="31"/>
        <v>0</v>
      </c>
      <c r="G58" s="127">
        <f t="shared" si="31"/>
        <v>0</v>
      </c>
      <c r="H58" s="127">
        <f t="shared" si="31"/>
        <v>0</v>
      </c>
      <c r="I58" s="127">
        <f t="shared" si="31"/>
        <v>0</v>
      </c>
      <c r="J58" s="127">
        <f t="shared" si="31"/>
        <v>0</v>
      </c>
      <c r="K58" s="127">
        <f t="shared" si="31"/>
        <v>0</v>
      </c>
      <c r="L58" s="127">
        <f t="shared" si="31"/>
        <v>0</v>
      </c>
      <c r="M58" s="127">
        <f t="shared" si="31"/>
        <v>0</v>
      </c>
      <c r="N58" s="127">
        <f t="shared" si="31"/>
        <v>0</v>
      </c>
      <c r="O58" s="128">
        <f t="shared" si="31"/>
        <v>0</v>
      </c>
      <c r="P58" s="159">
        <f>SUM(D56:O56)</f>
        <v>1</v>
      </c>
    </row>
    <row r="59" spans="1:16" x14ac:dyDescent="0.3">
      <c r="A59" s="205" t="s">
        <v>192</v>
      </c>
      <c r="B59" s="208" t="str">
        <f>_xlfn.XLOOKUP(A59,Resumo!A:A,Resumo!B:B)</f>
        <v>ESQUADRIAS E ELEMENTO EM VIDRO</v>
      </c>
      <c r="C59" s="211">
        <f>Resumo!C25*1.2212</f>
        <v>0</v>
      </c>
      <c r="D59" s="136"/>
      <c r="E59" s="135"/>
      <c r="F59" s="135"/>
      <c r="G59" s="135"/>
      <c r="H59" s="135">
        <v>0.1</v>
      </c>
      <c r="I59" s="135">
        <v>0.1</v>
      </c>
      <c r="J59" s="135">
        <v>0.15</v>
      </c>
      <c r="K59" s="135">
        <v>0.2</v>
      </c>
      <c r="L59" s="135">
        <v>0.2</v>
      </c>
      <c r="M59" s="135">
        <v>0.1</v>
      </c>
      <c r="N59" s="135">
        <v>0.1</v>
      </c>
      <c r="O59" s="135">
        <v>0.05</v>
      </c>
      <c r="P59" s="204">
        <f>SUM(D61:O61)</f>
        <v>0</v>
      </c>
    </row>
    <row r="60" spans="1:16" x14ac:dyDescent="0.3">
      <c r="A60" s="206"/>
      <c r="B60" s="209"/>
      <c r="C60" s="211"/>
      <c r="D60" s="137">
        <f>IF(D61&gt;0,1,)</f>
        <v>0</v>
      </c>
      <c r="E60" s="125">
        <f t="shared" ref="E60:O60" si="32">IF(E61&gt;0,1,)</f>
        <v>0</v>
      </c>
      <c r="F60" s="125">
        <f t="shared" si="32"/>
        <v>0</v>
      </c>
      <c r="G60" s="125">
        <f t="shared" si="32"/>
        <v>0</v>
      </c>
      <c r="H60" s="125">
        <f t="shared" si="32"/>
        <v>0</v>
      </c>
      <c r="I60" s="125">
        <f t="shared" si="32"/>
        <v>0</v>
      </c>
      <c r="J60" s="125">
        <f t="shared" si="32"/>
        <v>0</v>
      </c>
      <c r="K60" s="125">
        <f t="shared" si="32"/>
        <v>0</v>
      </c>
      <c r="L60" s="125">
        <f t="shared" si="32"/>
        <v>0</v>
      </c>
      <c r="M60" s="125">
        <f t="shared" si="32"/>
        <v>0</v>
      </c>
      <c r="N60" s="125">
        <f t="shared" si="32"/>
        <v>0</v>
      </c>
      <c r="O60" s="126">
        <f t="shared" si="32"/>
        <v>0</v>
      </c>
      <c r="P60" s="204"/>
    </row>
    <row r="61" spans="1:16" ht="23.25" x14ac:dyDescent="0.3">
      <c r="A61" s="207"/>
      <c r="B61" s="209"/>
      <c r="C61" s="211"/>
      <c r="D61" s="138">
        <f>D59*$C59</f>
        <v>0</v>
      </c>
      <c r="E61" s="127">
        <f t="shared" ref="E61:O61" si="33">E59*$C59</f>
        <v>0</v>
      </c>
      <c r="F61" s="127">
        <f t="shared" si="33"/>
        <v>0</v>
      </c>
      <c r="G61" s="127">
        <f t="shared" si="33"/>
        <v>0</v>
      </c>
      <c r="H61" s="127">
        <f t="shared" si="33"/>
        <v>0</v>
      </c>
      <c r="I61" s="127">
        <f t="shared" si="33"/>
        <v>0</v>
      </c>
      <c r="J61" s="127">
        <f t="shared" si="33"/>
        <v>0</v>
      </c>
      <c r="K61" s="127">
        <f t="shared" si="33"/>
        <v>0</v>
      </c>
      <c r="L61" s="127">
        <f t="shared" si="33"/>
        <v>0</v>
      </c>
      <c r="M61" s="127">
        <f t="shared" si="33"/>
        <v>0</v>
      </c>
      <c r="N61" s="127">
        <f t="shared" si="33"/>
        <v>0</v>
      </c>
      <c r="O61" s="128">
        <f t="shared" si="33"/>
        <v>0</v>
      </c>
      <c r="P61" s="159">
        <f>SUM(D59:O59)</f>
        <v>1</v>
      </c>
    </row>
    <row r="62" spans="1:16" x14ac:dyDescent="0.3">
      <c r="A62" s="205" t="s">
        <v>193</v>
      </c>
      <c r="B62" s="208" t="str">
        <f>_xlfn.XLOOKUP(A62,Resumo!A:A,Resumo!B:B)</f>
        <v>FERRAGEM COMPLEMENTARES PARA ESQUADRIAS</v>
      </c>
      <c r="C62" s="211">
        <f>Resumo!C26*1.2212</f>
        <v>0</v>
      </c>
      <c r="D62" s="136"/>
      <c r="E62" s="135"/>
      <c r="F62" s="135">
        <v>0.1</v>
      </c>
      <c r="G62" s="135">
        <v>0.1</v>
      </c>
      <c r="H62" s="135">
        <v>0.15</v>
      </c>
      <c r="I62" s="135">
        <v>0.2</v>
      </c>
      <c r="J62" s="135">
        <v>0.2</v>
      </c>
      <c r="K62" s="135">
        <v>0.1</v>
      </c>
      <c r="L62" s="135">
        <v>0.1</v>
      </c>
      <c r="M62" s="135">
        <v>0.05</v>
      </c>
      <c r="N62" s="135"/>
      <c r="O62" s="143"/>
      <c r="P62" s="204">
        <f>SUM(D64:O64)</f>
        <v>0</v>
      </c>
    </row>
    <row r="63" spans="1:16" x14ac:dyDescent="0.3">
      <c r="A63" s="206"/>
      <c r="B63" s="209"/>
      <c r="C63" s="211"/>
      <c r="D63" s="137">
        <f>IF(D64&gt;0,1,)</f>
        <v>0</v>
      </c>
      <c r="E63" s="125">
        <f t="shared" ref="E63:O63" si="34">IF(E64&gt;0,1,)</f>
        <v>0</v>
      </c>
      <c r="F63" s="125">
        <f t="shared" si="34"/>
        <v>0</v>
      </c>
      <c r="G63" s="125">
        <f t="shared" si="34"/>
        <v>0</v>
      </c>
      <c r="H63" s="125">
        <f t="shared" si="34"/>
        <v>0</v>
      </c>
      <c r="I63" s="125">
        <f t="shared" si="34"/>
        <v>0</v>
      </c>
      <c r="J63" s="125">
        <f t="shared" si="34"/>
        <v>0</v>
      </c>
      <c r="K63" s="125">
        <f t="shared" si="34"/>
        <v>0</v>
      </c>
      <c r="L63" s="125">
        <f t="shared" si="34"/>
        <v>0</v>
      </c>
      <c r="M63" s="125">
        <f t="shared" si="34"/>
        <v>0</v>
      </c>
      <c r="N63" s="125">
        <f t="shared" si="34"/>
        <v>0</v>
      </c>
      <c r="O63" s="126">
        <f t="shared" si="34"/>
        <v>0</v>
      </c>
      <c r="P63" s="204"/>
    </row>
    <row r="64" spans="1:16" ht="23.25" x14ac:dyDescent="0.3">
      <c r="A64" s="207"/>
      <c r="B64" s="209"/>
      <c r="C64" s="211"/>
      <c r="D64" s="138">
        <f>D62*$C62</f>
        <v>0</v>
      </c>
      <c r="E64" s="127">
        <f t="shared" ref="E64:O64" si="35">E62*$C62</f>
        <v>0</v>
      </c>
      <c r="F64" s="127">
        <f t="shared" si="35"/>
        <v>0</v>
      </c>
      <c r="G64" s="127">
        <f t="shared" si="35"/>
        <v>0</v>
      </c>
      <c r="H64" s="127">
        <f t="shared" si="35"/>
        <v>0</v>
      </c>
      <c r="I64" s="127">
        <f t="shared" si="35"/>
        <v>0</v>
      </c>
      <c r="J64" s="127">
        <f t="shared" si="35"/>
        <v>0</v>
      </c>
      <c r="K64" s="127">
        <f t="shared" si="35"/>
        <v>0</v>
      </c>
      <c r="L64" s="127">
        <f t="shared" si="35"/>
        <v>0</v>
      </c>
      <c r="M64" s="127">
        <f t="shared" si="35"/>
        <v>0</v>
      </c>
      <c r="N64" s="127">
        <f t="shared" si="35"/>
        <v>0</v>
      </c>
      <c r="O64" s="128">
        <f t="shared" si="35"/>
        <v>0</v>
      </c>
      <c r="P64" s="159">
        <f>SUM(D62:O62)</f>
        <v>1</v>
      </c>
    </row>
    <row r="65" spans="1:16" x14ac:dyDescent="0.3">
      <c r="A65" s="205" t="s">
        <v>194</v>
      </c>
      <c r="B65" s="208" t="str">
        <f>_xlfn.XLOOKUP(A65,Resumo!A:A,Resumo!B:B)</f>
        <v>BARRA DE AÇO</v>
      </c>
      <c r="C65" s="211">
        <f>Resumo!C27*1.2212</f>
        <v>0</v>
      </c>
      <c r="D65" s="136"/>
      <c r="E65" s="135"/>
      <c r="F65" s="135">
        <v>0.1</v>
      </c>
      <c r="G65" s="135">
        <v>0.1</v>
      </c>
      <c r="H65" s="135">
        <v>0.15</v>
      </c>
      <c r="I65" s="135">
        <v>0.2</v>
      </c>
      <c r="J65" s="135">
        <v>0.2</v>
      </c>
      <c r="K65" s="135">
        <v>0.1</v>
      </c>
      <c r="L65" s="135">
        <v>0.1</v>
      </c>
      <c r="M65" s="135">
        <v>0.05</v>
      </c>
      <c r="N65" s="135"/>
      <c r="O65" s="143"/>
      <c r="P65" s="204">
        <f>SUM(D67:O67)</f>
        <v>0</v>
      </c>
    </row>
    <row r="66" spans="1:16" x14ac:dyDescent="0.3">
      <c r="A66" s="206"/>
      <c r="B66" s="209"/>
      <c r="C66" s="211"/>
      <c r="D66" s="137">
        <f t="shared" ref="D66:O66" si="36">IF(D67&gt;0,1,)</f>
        <v>0</v>
      </c>
      <c r="E66" s="125">
        <f t="shared" si="36"/>
        <v>0</v>
      </c>
      <c r="F66" s="125">
        <f t="shared" si="36"/>
        <v>0</v>
      </c>
      <c r="G66" s="125">
        <f t="shared" si="36"/>
        <v>0</v>
      </c>
      <c r="H66" s="125">
        <f t="shared" si="36"/>
        <v>0</v>
      </c>
      <c r="I66" s="125">
        <f t="shared" si="36"/>
        <v>0</v>
      </c>
      <c r="J66" s="125">
        <f t="shared" si="36"/>
        <v>0</v>
      </c>
      <c r="K66" s="125">
        <f t="shared" si="36"/>
        <v>0</v>
      </c>
      <c r="L66" s="125">
        <f t="shared" si="36"/>
        <v>0</v>
      </c>
      <c r="M66" s="125">
        <f t="shared" si="36"/>
        <v>0</v>
      </c>
      <c r="N66" s="125">
        <f t="shared" si="36"/>
        <v>0</v>
      </c>
      <c r="O66" s="126">
        <f t="shared" si="36"/>
        <v>0</v>
      </c>
      <c r="P66" s="204"/>
    </row>
    <row r="67" spans="1:16" ht="23.25" x14ac:dyDescent="0.3">
      <c r="A67" s="207"/>
      <c r="B67" s="209"/>
      <c r="C67" s="211"/>
      <c r="D67" s="138">
        <f>D65*$C65</f>
        <v>0</v>
      </c>
      <c r="E67" s="127">
        <f t="shared" ref="E67:O67" si="37">E65*$C65</f>
        <v>0</v>
      </c>
      <c r="F67" s="127">
        <f t="shared" si="37"/>
        <v>0</v>
      </c>
      <c r="G67" s="127">
        <f t="shared" si="37"/>
        <v>0</v>
      </c>
      <c r="H67" s="127">
        <f t="shared" si="37"/>
        <v>0</v>
      </c>
      <c r="I67" s="127">
        <f t="shared" si="37"/>
        <v>0</v>
      </c>
      <c r="J67" s="127">
        <f t="shared" si="37"/>
        <v>0</v>
      </c>
      <c r="K67" s="127">
        <f t="shared" si="37"/>
        <v>0</v>
      </c>
      <c r="L67" s="127">
        <f t="shared" si="37"/>
        <v>0</v>
      </c>
      <c r="M67" s="127">
        <f t="shared" si="37"/>
        <v>0</v>
      </c>
      <c r="N67" s="127">
        <f t="shared" si="37"/>
        <v>0</v>
      </c>
      <c r="O67" s="128">
        <f t="shared" si="37"/>
        <v>0</v>
      </c>
      <c r="P67" s="159">
        <f>SUM(D65:O65)</f>
        <v>1</v>
      </c>
    </row>
    <row r="68" spans="1:16" x14ac:dyDescent="0.3">
      <c r="A68" s="205" t="s">
        <v>195</v>
      </c>
      <c r="B68" s="208" t="str">
        <f>_xlfn.XLOOKUP(A68,Resumo!A:A,Resumo!B:B)</f>
        <v>PINTURA</v>
      </c>
      <c r="C68" s="211">
        <f>Resumo!C28*1.2212</f>
        <v>0</v>
      </c>
      <c r="D68" s="136"/>
      <c r="E68" s="135"/>
      <c r="F68" s="136"/>
      <c r="G68" s="135">
        <v>0.15</v>
      </c>
      <c r="H68" s="135">
        <v>0.1</v>
      </c>
      <c r="I68" s="135">
        <v>0.15</v>
      </c>
      <c r="J68" s="135">
        <v>0.15</v>
      </c>
      <c r="K68" s="135">
        <v>0.15</v>
      </c>
      <c r="L68" s="135">
        <v>0.1</v>
      </c>
      <c r="M68" s="135">
        <v>0.1</v>
      </c>
      <c r="N68" s="135">
        <v>0.05</v>
      </c>
      <c r="O68" s="135">
        <v>0.05</v>
      </c>
      <c r="P68" s="204">
        <f>SUM(D70:O70)</f>
        <v>0</v>
      </c>
    </row>
    <row r="69" spans="1:16" x14ac:dyDescent="0.3">
      <c r="A69" s="206"/>
      <c r="B69" s="209"/>
      <c r="C69" s="211"/>
      <c r="D69" s="137">
        <f>IF(D70&gt;0,1,)</f>
        <v>0</v>
      </c>
      <c r="E69" s="125">
        <f t="shared" ref="E69:O69" si="38">IF(E70&gt;0,1,)</f>
        <v>0</v>
      </c>
      <c r="F69" s="125">
        <f t="shared" si="38"/>
        <v>0</v>
      </c>
      <c r="G69" s="125">
        <f t="shared" si="38"/>
        <v>0</v>
      </c>
      <c r="H69" s="125">
        <f t="shared" si="38"/>
        <v>0</v>
      </c>
      <c r="I69" s="125">
        <f t="shared" si="38"/>
        <v>0</v>
      </c>
      <c r="J69" s="125">
        <f t="shared" si="38"/>
        <v>0</v>
      </c>
      <c r="K69" s="125">
        <f t="shared" si="38"/>
        <v>0</v>
      </c>
      <c r="L69" s="125">
        <f t="shared" si="38"/>
        <v>0</v>
      </c>
      <c r="M69" s="125">
        <f t="shared" si="38"/>
        <v>0</v>
      </c>
      <c r="N69" s="125">
        <f t="shared" si="38"/>
        <v>0</v>
      </c>
      <c r="O69" s="126">
        <f t="shared" si="38"/>
        <v>0</v>
      </c>
      <c r="P69" s="204"/>
    </row>
    <row r="70" spans="1:16" ht="23.25" x14ac:dyDescent="0.3">
      <c r="A70" s="207"/>
      <c r="B70" s="209"/>
      <c r="C70" s="211"/>
      <c r="D70" s="138">
        <f>D68*$C68</f>
        <v>0</v>
      </c>
      <c r="E70" s="127">
        <f t="shared" ref="E70:O70" si="39">E68*$C68</f>
        <v>0</v>
      </c>
      <c r="F70" s="127">
        <f t="shared" si="39"/>
        <v>0</v>
      </c>
      <c r="G70" s="127">
        <f t="shared" si="39"/>
        <v>0</v>
      </c>
      <c r="H70" s="127">
        <f t="shared" si="39"/>
        <v>0</v>
      </c>
      <c r="I70" s="127">
        <f t="shared" si="39"/>
        <v>0</v>
      </c>
      <c r="J70" s="127">
        <f t="shared" si="39"/>
        <v>0</v>
      </c>
      <c r="K70" s="127">
        <f t="shared" si="39"/>
        <v>0</v>
      </c>
      <c r="L70" s="127">
        <f t="shared" si="39"/>
        <v>0</v>
      </c>
      <c r="M70" s="127">
        <f t="shared" si="39"/>
        <v>0</v>
      </c>
      <c r="N70" s="127">
        <f t="shared" si="39"/>
        <v>0</v>
      </c>
      <c r="O70" s="128">
        <f t="shared" si="39"/>
        <v>0</v>
      </c>
      <c r="P70" s="159">
        <f>SUM(D68:O68)</f>
        <v>1</v>
      </c>
    </row>
    <row r="71" spans="1:16" x14ac:dyDescent="0.3">
      <c r="A71" s="205" t="s">
        <v>196</v>
      </c>
      <c r="B71" s="208" t="str">
        <f>_xlfn.XLOOKUP(A71,Resumo!A:A,Resumo!B:B)</f>
        <v>PAISAGISMO E FECHAMENTOS</v>
      </c>
      <c r="C71" s="211">
        <f>Resumo!C29*1.2212</f>
        <v>0</v>
      </c>
      <c r="D71" s="139"/>
      <c r="E71" s="129"/>
      <c r="F71" s="129"/>
      <c r="G71" s="129"/>
      <c r="H71" s="129"/>
      <c r="I71" s="129"/>
      <c r="J71" s="129"/>
      <c r="K71" s="129">
        <v>0.1</v>
      </c>
      <c r="L71" s="129">
        <v>0.25</v>
      </c>
      <c r="M71" s="129">
        <v>0.25</v>
      </c>
      <c r="N71" s="129">
        <v>0.2</v>
      </c>
      <c r="O71" s="130">
        <v>0.2</v>
      </c>
      <c r="P71" s="204">
        <f>SUM(D73:O73)</f>
        <v>0</v>
      </c>
    </row>
    <row r="72" spans="1:16" x14ac:dyDescent="0.3">
      <c r="A72" s="206"/>
      <c r="B72" s="209"/>
      <c r="C72" s="211"/>
      <c r="D72" s="137">
        <f>IF(D73&gt;0,1,)</f>
        <v>0</v>
      </c>
      <c r="E72" s="125">
        <f t="shared" ref="E72:O72" si="40">IF(E73&gt;0,1,)</f>
        <v>0</v>
      </c>
      <c r="F72" s="125">
        <f t="shared" si="40"/>
        <v>0</v>
      </c>
      <c r="G72" s="125">
        <f t="shared" si="40"/>
        <v>0</v>
      </c>
      <c r="H72" s="125">
        <f t="shared" si="40"/>
        <v>0</v>
      </c>
      <c r="I72" s="125">
        <f t="shared" si="40"/>
        <v>0</v>
      </c>
      <c r="J72" s="125">
        <f t="shared" si="40"/>
        <v>0</v>
      </c>
      <c r="K72" s="125">
        <f t="shared" si="40"/>
        <v>0</v>
      </c>
      <c r="L72" s="125">
        <f t="shared" si="40"/>
        <v>0</v>
      </c>
      <c r="M72" s="125">
        <f t="shared" si="40"/>
        <v>0</v>
      </c>
      <c r="N72" s="125">
        <f t="shared" si="40"/>
        <v>0</v>
      </c>
      <c r="O72" s="126">
        <f t="shared" si="40"/>
        <v>0</v>
      </c>
      <c r="P72" s="204"/>
    </row>
    <row r="73" spans="1:16" ht="23.25" x14ac:dyDescent="0.3">
      <c r="A73" s="207"/>
      <c r="B73" s="209"/>
      <c r="C73" s="211"/>
      <c r="D73" s="138">
        <f>D71*$C71</f>
        <v>0</v>
      </c>
      <c r="E73" s="127">
        <f t="shared" ref="E73:O73" si="41">E71*$C71</f>
        <v>0</v>
      </c>
      <c r="F73" s="127">
        <f t="shared" si="41"/>
        <v>0</v>
      </c>
      <c r="G73" s="127">
        <f t="shared" si="41"/>
        <v>0</v>
      </c>
      <c r="H73" s="127">
        <f t="shared" si="41"/>
        <v>0</v>
      </c>
      <c r="I73" s="127">
        <f t="shared" si="41"/>
        <v>0</v>
      </c>
      <c r="J73" s="127">
        <f t="shared" si="41"/>
        <v>0</v>
      </c>
      <c r="K73" s="127">
        <f t="shared" si="41"/>
        <v>0</v>
      </c>
      <c r="L73" s="127">
        <f t="shared" si="41"/>
        <v>0</v>
      </c>
      <c r="M73" s="127">
        <f t="shared" si="41"/>
        <v>0</v>
      </c>
      <c r="N73" s="127">
        <f t="shared" si="41"/>
        <v>0</v>
      </c>
      <c r="O73" s="128">
        <f t="shared" si="41"/>
        <v>0</v>
      </c>
      <c r="P73" s="159">
        <f>SUM(D71:O71)</f>
        <v>1</v>
      </c>
    </row>
    <row r="74" spans="1:16" x14ac:dyDescent="0.3">
      <c r="A74" s="205" t="s">
        <v>197</v>
      </c>
      <c r="B74" s="208" t="str">
        <f>_xlfn.XLOOKUP(A74,Resumo!A:A,Resumo!B:B)</f>
        <v>ENTRADA DE ENERGIA ELÉTRICA E TELEFONIA</v>
      </c>
      <c r="C74" s="211">
        <f>Resumo!C30*1.2212</f>
        <v>0</v>
      </c>
      <c r="D74" s="139">
        <v>0.25</v>
      </c>
      <c r="E74" s="129">
        <v>0.25</v>
      </c>
      <c r="F74" s="129">
        <v>0.25</v>
      </c>
      <c r="G74" s="129">
        <v>0.25</v>
      </c>
      <c r="H74" s="129"/>
      <c r="I74" s="129"/>
      <c r="J74" s="129"/>
      <c r="K74" s="129"/>
      <c r="L74" s="129"/>
      <c r="M74" s="129"/>
      <c r="N74" s="129"/>
      <c r="O74" s="130"/>
      <c r="P74" s="204">
        <f>SUM(D76:O76)</f>
        <v>0</v>
      </c>
    </row>
    <row r="75" spans="1:16" x14ac:dyDescent="0.3">
      <c r="A75" s="206"/>
      <c r="B75" s="209"/>
      <c r="C75" s="211"/>
      <c r="D75" s="137">
        <f t="shared" ref="D75:O75" si="42">IF(D76&gt;0,1,)</f>
        <v>0</v>
      </c>
      <c r="E75" s="125">
        <f t="shared" si="42"/>
        <v>0</v>
      </c>
      <c r="F75" s="125">
        <f t="shared" si="42"/>
        <v>0</v>
      </c>
      <c r="G75" s="125">
        <f t="shared" si="42"/>
        <v>0</v>
      </c>
      <c r="H75" s="125">
        <f t="shared" si="42"/>
        <v>0</v>
      </c>
      <c r="I75" s="125">
        <f t="shared" si="42"/>
        <v>0</v>
      </c>
      <c r="J75" s="125">
        <f t="shared" si="42"/>
        <v>0</v>
      </c>
      <c r="K75" s="125">
        <f t="shared" si="42"/>
        <v>0</v>
      </c>
      <c r="L75" s="125">
        <f t="shared" si="42"/>
        <v>0</v>
      </c>
      <c r="M75" s="125">
        <f t="shared" si="42"/>
        <v>0</v>
      </c>
      <c r="N75" s="125">
        <f t="shared" si="42"/>
        <v>0</v>
      </c>
      <c r="O75" s="126">
        <f t="shared" si="42"/>
        <v>0</v>
      </c>
      <c r="P75" s="204"/>
    </row>
    <row r="76" spans="1:16" ht="23.25" x14ac:dyDescent="0.3">
      <c r="A76" s="207"/>
      <c r="B76" s="209"/>
      <c r="C76" s="211"/>
      <c r="D76" s="138">
        <f t="shared" ref="D76:O76" si="43">D74*$C74</f>
        <v>0</v>
      </c>
      <c r="E76" s="127">
        <f t="shared" si="43"/>
        <v>0</v>
      </c>
      <c r="F76" s="127">
        <f t="shared" si="43"/>
        <v>0</v>
      </c>
      <c r="G76" s="127">
        <f t="shared" si="43"/>
        <v>0</v>
      </c>
      <c r="H76" s="127">
        <f t="shared" si="43"/>
        <v>0</v>
      </c>
      <c r="I76" s="127">
        <f t="shared" si="43"/>
        <v>0</v>
      </c>
      <c r="J76" s="127">
        <f t="shared" si="43"/>
        <v>0</v>
      </c>
      <c r="K76" s="127">
        <f t="shared" si="43"/>
        <v>0</v>
      </c>
      <c r="L76" s="127">
        <f t="shared" si="43"/>
        <v>0</v>
      </c>
      <c r="M76" s="127">
        <f t="shared" si="43"/>
        <v>0</v>
      </c>
      <c r="N76" s="127">
        <f t="shared" si="43"/>
        <v>0</v>
      </c>
      <c r="O76" s="128">
        <f t="shared" si="43"/>
        <v>0</v>
      </c>
      <c r="P76" s="159">
        <f>SUM(D74:O74)</f>
        <v>1</v>
      </c>
    </row>
    <row r="77" spans="1:16" x14ac:dyDescent="0.3">
      <c r="A77" s="205" t="s">
        <v>198</v>
      </c>
      <c r="B77" s="208" t="str">
        <f>_xlfn.XLOOKUP(A77,Resumo!A:A,Resumo!B:B)</f>
        <v>QUADRO E PAINEL PARA ENERGIA ELÉTRICA E TELEFONIA</v>
      </c>
      <c r="C77" s="211">
        <f>Resumo!C31*1.2212</f>
        <v>0</v>
      </c>
      <c r="D77" s="139"/>
      <c r="E77" s="129"/>
      <c r="F77" s="129"/>
      <c r="G77" s="135">
        <v>0.15</v>
      </c>
      <c r="H77" s="135">
        <v>0.1</v>
      </c>
      <c r="I77" s="135">
        <v>0.15</v>
      </c>
      <c r="J77" s="135">
        <v>0.15</v>
      </c>
      <c r="K77" s="135">
        <v>0.15</v>
      </c>
      <c r="L77" s="135">
        <v>0.1</v>
      </c>
      <c r="M77" s="135">
        <v>0.1</v>
      </c>
      <c r="N77" s="135">
        <v>0.05</v>
      </c>
      <c r="O77" s="135">
        <v>0.05</v>
      </c>
      <c r="P77" s="204">
        <f>SUM(D79:O79)</f>
        <v>0</v>
      </c>
    </row>
    <row r="78" spans="1:16" x14ac:dyDescent="0.3">
      <c r="A78" s="206"/>
      <c r="B78" s="209"/>
      <c r="C78" s="211"/>
      <c r="D78" s="137">
        <f t="shared" ref="D78:O78" si="44">IF(D79&gt;0,1,)</f>
        <v>0</v>
      </c>
      <c r="E78" s="125">
        <f t="shared" si="44"/>
        <v>0</v>
      </c>
      <c r="F78" s="125">
        <f t="shared" si="44"/>
        <v>0</v>
      </c>
      <c r="G78" s="125">
        <f t="shared" si="44"/>
        <v>0</v>
      </c>
      <c r="H78" s="125">
        <f t="shared" si="44"/>
        <v>0</v>
      </c>
      <c r="I78" s="125">
        <f t="shared" si="44"/>
        <v>0</v>
      </c>
      <c r="J78" s="125">
        <f t="shared" si="44"/>
        <v>0</v>
      </c>
      <c r="K78" s="125">
        <f t="shared" si="44"/>
        <v>0</v>
      </c>
      <c r="L78" s="125">
        <f t="shared" si="44"/>
        <v>0</v>
      </c>
      <c r="M78" s="125">
        <f t="shared" si="44"/>
        <v>0</v>
      </c>
      <c r="N78" s="125">
        <f t="shared" si="44"/>
        <v>0</v>
      </c>
      <c r="O78" s="126">
        <f t="shared" si="44"/>
        <v>0</v>
      </c>
      <c r="P78" s="204"/>
    </row>
    <row r="79" spans="1:16" ht="23.25" x14ac:dyDescent="0.3">
      <c r="A79" s="207"/>
      <c r="B79" s="209"/>
      <c r="C79" s="211"/>
      <c r="D79" s="138">
        <f t="shared" ref="D79:O79" si="45">D77*$C77</f>
        <v>0</v>
      </c>
      <c r="E79" s="127">
        <f t="shared" si="45"/>
        <v>0</v>
      </c>
      <c r="F79" s="127">
        <f t="shared" si="45"/>
        <v>0</v>
      </c>
      <c r="G79" s="127">
        <f t="shared" si="45"/>
        <v>0</v>
      </c>
      <c r="H79" s="127">
        <f t="shared" si="45"/>
        <v>0</v>
      </c>
      <c r="I79" s="127">
        <f t="shared" si="45"/>
        <v>0</v>
      </c>
      <c r="J79" s="127">
        <f t="shared" si="45"/>
        <v>0</v>
      </c>
      <c r="K79" s="127">
        <f t="shared" si="45"/>
        <v>0</v>
      </c>
      <c r="L79" s="127">
        <f t="shared" si="45"/>
        <v>0</v>
      </c>
      <c r="M79" s="127">
        <f t="shared" si="45"/>
        <v>0</v>
      </c>
      <c r="N79" s="127">
        <f t="shared" si="45"/>
        <v>0</v>
      </c>
      <c r="O79" s="128">
        <f t="shared" si="45"/>
        <v>0</v>
      </c>
      <c r="P79" s="159">
        <f>SUM(D77:O77)</f>
        <v>1</v>
      </c>
    </row>
    <row r="80" spans="1:16" x14ac:dyDescent="0.3">
      <c r="A80" s="205" t="s">
        <v>199</v>
      </c>
      <c r="B80" s="208" t="str">
        <f>_xlfn.XLOOKUP(A80,Resumo!A:A,Resumo!B:B)</f>
        <v>INFRA ESTRUTURA</v>
      </c>
      <c r="C80" s="211">
        <f>Resumo!C32*1.2212</f>
        <v>0</v>
      </c>
      <c r="D80" s="139"/>
      <c r="E80" s="129"/>
      <c r="F80" s="129"/>
      <c r="G80" s="135">
        <v>0.15</v>
      </c>
      <c r="H80" s="135">
        <v>0.1</v>
      </c>
      <c r="I80" s="135">
        <v>0.15</v>
      </c>
      <c r="J80" s="135">
        <v>0.15</v>
      </c>
      <c r="K80" s="135">
        <v>0.15</v>
      </c>
      <c r="L80" s="135">
        <v>0.1</v>
      </c>
      <c r="M80" s="135">
        <v>0.1</v>
      </c>
      <c r="N80" s="135">
        <v>0.05</v>
      </c>
      <c r="O80" s="135">
        <v>0.05</v>
      </c>
      <c r="P80" s="204">
        <f>SUM(D82:O82)</f>
        <v>0</v>
      </c>
    </row>
    <row r="81" spans="1:16" x14ac:dyDescent="0.3">
      <c r="A81" s="206"/>
      <c r="B81" s="209"/>
      <c r="C81" s="211"/>
      <c r="D81" s="137">
        <f t="shared" ref="D81:O81" si="46">IF(D82&gt;0,1,)</f>
        <v>0</v>
      </c>
      <c r="E81" s="125">
        <f t="shared" si="46"/>
        <v>0</v>
      </c>
      <c r="F81" s="125">
        <f t="shared" si="46"/>
        <v>0</v>
      </c>
      <c r="G81" s="125">
        <f t="shared" si="46"/>
        <v>0</v>
      </c>
      <c r="H81" s="125">
        <f t="shared" si="46"/>
        <v>0</v>
      </c>
      <c r="I81" s="125">
        <f t="shared" si="46"/>
        <v>0</v>
      </c>
      <c r="J81" s="125">
        <f t="shared" si="46"/>
        <v>0</v>
      </c>
      <c r="K81" s="125">
        <f t="shared" si="46"/>
        <v>0</v>
      </c>
      <c r="L81" s="125">
        <f t="shared" si="46"/>
        <v>0</v>
      </c>
      <c r="M81" s="125">
        <f t="shared" si="46"/>
        <v>0</v>
      </c>
      <c r="N81" s="125">
        <f t="shared" si="46"/>
        <v>0</v>
      </c>
      <c r="O81" s="126">
        <f t="shared" si="46"/>
        <v>0</v>
      </c>
      <c r="P81" s="204"/>
    </row>
    <row r="82" spans="1:16" ht="23.25" x14ac:dyDescent="0.3">
      <c r="A82" s="207"/>
      <c r="B82" s="209"/>
      <c r="C82" s="211"/>
      <c r="D82" s="138">
        <f t="shared" ref="D82:O82" si="47">D80*$C80</f>
        <v>0</v>
      </c>
      <c r="E82" s="127">
        <f t="shared" si="47"/>
        <v>0</v>
      </c>
      <c r="F82" s="127">
        <f t="shared" si="47"/>
        <v>0</v>
      </c>
      <c r="G82" s="127">
        <f t="shared" si="47"/>
        <v>0</v>
      </c>
      <c r="H82" s="127">
        <f t="shared" si="47"/>
        <v>0</v>
      </c>
      <c r="I82" s="127">
        <f t="shared" si="47"/>
        <v>0</v>
      </c>
      <c r="J82" s="127">
        <f t="shared" si="47"/>
        <v>0</v>
      </c>
      <c r="K82" s="127">
        <f t="shared" si="47"/>
        <v>0</v>
      </c>
      <c r="L82" s="127">
        <f t="shared" si="47"/>
        <v>0</v>
      </c>
      <c r="M82" s="127">
        <f t="shared" si="47"/>
        <v>0</v>
      </c>
      <c r="N82" s="127">
        <f t="shared" si="47"/>
        <v>0</v>
      </c>
      <c r="O82" s="128">
        <f t="shared" si="47"/>
        <v>0</v>
      </c>
      <c r="P82" s="159">
        <f>SUM(D80:O80)</f>
        <v>1</v>
      </c>
    </row>
    <row r="83" spans="1:16" x14ac:dyDescent="0.3">
      <c r="A83" s="205" t="s">
        <v>200</v>
      </c>
      <c r="B83" s="208" t="str">
        <f>_xlfn.XLOOKUP(A83,Resumo!A:A,Resumo!B:B)</f>
        <v>CABOS DOS CIRCUITOS TERMINAIS</v>
      </c>
      <c r="C83" s="211">
        <f>Resumo!C33*1.2212</f>
        <v>0</v>
      </c>
      <c r="D83" s="139"/>
      <c r="E83" s="129"/>
      <c r="F83" s="129"/>
      <c r="G83" s="135">
        <v>0.15</v>
      </c>
      <c r="H83" s="135">
        <v>0.1</v>
      </c>
      <c r="I83" s="135">
        <v>0.15</v>
      </c>
      <c r="J83" s="135">
        <v>0.15</v>
      </c>
      <c r="K83" s="135">
        <v>0.15</v>
      </c>
      <c r="L83" s="135">
        <v>0.1</v>
      </c>
      <c r="M83" s="135">
        <v>0.1</v>
      </c>
      <c r="N83" s="135">
        <v>0.05</v>
      </c>
      <c r="O83" s="135">
        <v>0.05</v>
      </c>
      <c r="P83" s="204">
        <f>SUM(D85:O85)</f>
        <v>0</v>
      </c>
    </row>
    <row r="84" spans="1:16" x14ac:dyDescent="0.3">
      <c r="A84" s="206"/>
      <c r="B84" s="209"/>
      <c r="C84" s="211"/>
      <c r="D84" s="137">
        <f t="shared" ref="D84:O84" si="48">IF(D85&gt;0,1,)</f>
        <v>0</v>
      </c>
      <c r="E84" s="125">
        <f t="shared" si="48"/>
        <v>0</v>
      </c>
      <c r="F84" s="125">
        <f t="shared" si="48"/>
        <v>0</v>
      </c>
      <c r="G84" s="125">
        <f t="shared" si="48"/>
        <v>0</v>
      </c>
      <c r="H84" s="125">
        <f t="shared" si="48"/>
        <v>0</v>
      </c>
      <c r="I84" s="125">
        <f t="shared" si="48"/>
        <v>0</v>
      </c>
      <c r="J84" s="125">
        <f t="shared" si="48"/>
        <v>0</v>
      </c>
      <c r="K84" s="125">
        <f t="shared" si="48"/>
        <v>0</v>
      </c>
      <c r="L84" s="125">
        <f t="shared" si="48"/>
        <v>0</v>
      </c>
      <c r="M84" s="125">
        <f t="shared" si="48"/>
        <v>0</v>
      </c>
      <c r="N84" s="125">
        <f t="shared" si="48"/>
        <v>0</v>
      </c>
      <c r="O84" s="126">
        <f t="shared" si="48"/>
        <v>0</v>
      </c>
      <c r="P84" s="204"/>
    </row>
    <row r="85" spans="1:16" ht="23.25" x14ac:dyDescent="0.3">
      <c r="A85" s="207"/>
      <c r="B85" s="209"/>
      <c r="C85" s="211"/>
      <c r="D85" s="138">
        <f t="shared" ref="D85:O85" si="49">D83*$C83</f>
        <v>0</v>
      </c>
      <c r="E85" s="127">
        <f t="shared" si="49"/>
        <v>0</v>
      </c>
      <c r="F85" s="127">
        <f t="shared" si="49"/>
        <v>0</v>
      </c>
      <c r="G85" s="127">
        <f t="shared" si="49"/>
        <v>0</v>
      </c>
      <c r="H85" s="127">
        <f t="shared" si="49"/>
        <v>0</v>
      </c>
      <c r="I85" s="127">
        <f t="shared" si="49"/>
        <v>0</v>
      </c>
      <c r="J85" s="127">
        <f t="shared" si="49"/>
        <v>0</v>
      </c>
      <c r="K85" s="127">
        <f t="shared" si="49"/>
        <v>0</v>
      </c>
      <c r="L85" s="127">
        <f t="shared" si="49"/>
        <v>0</v>
      </c>
      <c r="M85" s="127">
        <f t="shared" si="49"/>
        <v>0</v>
      </c>
      <c r="N85" s="127">
        <f t="shared" si="49"/>
        <v>0</v>
      </c>
      <c r="O85" s="128">
        <f t="shared" si="49"/>
        <v>0</v>
      </c>
      <c r="P85" s="159">
        <f>SUM(D83:O83)</f>
        <v>1</v>
      </c>
    </row>
    <row r="86" spans="1:16" x14ac:dyDescent="0.3">
      <c r="A86" s="205" t="s">
        <v>201</v>
      </c>
      <c r="B86" s="208" t="str">
        <f>_xlfn.XLOOKUP(A86,Resumo!A:A,Resumo!B:B)</f>
        <v>CABOS ALIMENTADORES DO QUADRO DE DISTRIBUIÇÃO</v>
      </c>
      <c r="C86" s="211">
        <f>Resumo!C34*1.2212</f>
        <v>0</v>
      </c>
      <c r="D86" s="139"/>
      <c r="E86" s="129"/>
      <c r="F86" s="129"/>
      <c r="G86" s="135">
        <v>0.15</v>
      </c>
      <c r="H86" s="135">
        <v>0.1</v>
      </c>
      <c r="I86" s="135">
        <v>0.15</v>
      </c>
      <c r="J86" s="135">
        <v>0.15</v>
      </c>
      <c r="K86" s="135">
        <v>0.15</v>
      </c>
      <c r="L86" s="135">
        <v>0.1</v>
      </c>
      <c r="M86" s="135">
        <v>0.1</v>
      </c>
      <c r="N86" s="135">
        <v>0.05</v>
      </c>
      <c r="O86" s="135">
        <v>0.05</v>
      </c>
      <c r="P86" s="204">
        <f>SUM(D88:O88)</f>
        <v>0</v>
      </c>
    </row>
    <row r="87" spans="1:16" x14ac:dyDescent="0.3">
      <c r="A87" s="206"/>
      <c r="B87" s="209"/>
      <c r="C87" s="211"/>
      <c r="D87" s="137">
        <f t="shared" ref="D87:O87" si="50">IF(D88&gt;0,1,)</f>
        <v>0</v>
      </c>
      <c r="E87" s="125">
        <f t="shared" si="50"/>
        <v>0</v>
      </c>
      <c r="F87" s="125">
        <f t="shared" si="50"/>
        <v>0</v>
      </c>
      <c r="G87" s="125">
        <f t="shared" si="50"/>
        <v>0</v>
      </c>
      <c r="H87" s="125">
        <f t="shared" si="50"/>
        <v>0</v>
      </c>
      <c r="I87" s="125">
        <f t="shared" si="50"/>
        <v>0</v>
      </c>
      <c r="J87" s="125">
        <f t="shared" si="50"/>
        <v>0</v>
      </c>
      <c r="K87" s="125">
        <f t="shared" si="50"/>
        <v>0</v>
      </c>
      <c r="L87" s="125">
        <f t="shared" si="50"/>
        <v>0</v>
      </c>
      <c r="M87" s="125">
        <f t="shared" si="50"/>
        <v>0</v>
      </c>
      <c r="N87" s="125">
        <f t="shared" si="50"/>
        <v>0</v>
      </c>
      <c r="O87" s="126">
        <f t="shared" si="50"/>
        <v>0</v>
      </c>
      <c r="P87" s="204"/>
    </row>
    <row r="88" spans="1:16" ht="23.25" x14ac:dyDescent="0.3">
      <c r="A88" s="207"/>
      <c r="B88" s="209"/>
      <c r="C88" s="211"/>
      <c r="D88" s="138">
        <f t="shared" ref="D88:O88" si="51">D86*$C86</f>
        <v>0</v>
      </c>
      <c r="E88" s="127">
        <f t="shared" si="51"/>
        <v>0</v>
      </c>
      <c r="F88" s="127">
        <f t="shared" si="51"/>
        <v>0</v>
      </c>
      <c r="G88" s="127">
        <f t="shared" si="51"/>
        <v>0</v>
      </c>
      <c r="H88" s="127">
        <f t="shared" si="51"/>
        <v>0</v>
      </c>
      <c r="I88" s="127">
        <f t="shared" si="51"/>
        <v>0</v>
      </c>
      <c r="J88" s="127">
        <f t="shared" si="51"/>
        <v>0</v>
      </c>
      <c r="K88" s="127">
        <f t="shared" si="51"/>
        <v>0</v>
      </c>
      <c r="L88" s="127">
        <f t="shared" si="51"/>
        <v>0</v>
      </c>
      <c r="M88" s="127">
        <f t="shared" si="51"/>
        <v>0</v>
      </c>
      <c r="N88" s="127">
        <f t="shared" si="51"/>
        <v>0</v>
      </c>
      <c r="O88" s="128">
        <f t="shared" si="51"/>
        <v>0</v>
      </c>
      <c r="P88" s="159">
        <f>SUM(D86:O86)</f>
        <v>1</v>
      </c>
    </row>
    <row r="89" spans="1:16" x14ac:dyDescent="0.3">
      <c r="A89" s="205" t="s">
        <v>293</v>
      </c>
      <c r="B89" s="208" t="str">
        <f>_xlfn.XLOOKUP(A89,Resumo!A:A,Resumo!B:B)</f>
        <v>LUMINÁRIAS / TOMADAS / INTERRUPTORES</v>
      </c>
      <c r="C89" s="211">
        <f>Resumo!C35*1.2212</f>
        <v>0</v>
      </c>
      <c r="D89" s="139"/>
      <c r="E89" s="129"/>
      <c r="F89" s="129"/>
      <c r="G89" s="135">
        <v>0.15</v>
      </c>
      <c r="H89" s="135">
        <v>0.1</v>
      </c>
      <c r="I89" s="135">
        <v>0.15</v>
      </c>
      <c r="J89" s="135">
        <v>0.15</v>
      </c>
      <c r="K89" s="135">
        <v>0.15</v>
      </c>
      <c r="L89" s="135">
        <v>0.1</v>
      </c>
      <c r="M89" s="135">
        <v>0.1</v>
      </c>
      <c r="N89" s="135">
        <v>0.05</v>
      </c>
      <c r="O89" s="135">
        <v>0.05</v>
      </c>
      <c r="P89" s="204">
        <f>SUM(D91:O91)</f>
        <v>0</v>
      </c>
    </row>
    <row r="90" spans="1:16" x14ac:dyDescent="0.3">
      <c r="A90" s="206"/>
      <c r="B90" s="209"/>
      <c r="C90" s="211"/>
      <c r="D90" s="137">
        <f t="shared" ref="D90:O90" si="52">IF(D91&gt;0,1,)</f>
        <v>0</v>
      </c>
      <c r="E90" s="125">
        <f t="shared" si="52"/>
        <v>0</v>
      </c>
      <c r="F90" s="125">
        <f t="shared" si="52"/>
        <v>0</v>
      </c>
      <c r="G90" s="125">
        <f t="shared" si="52"/>
        <v>0</v>
      </c>
      <c r="H90" s="125">
        <f t="shared" si="52"/>
        <v>0</v>
      </c>
      <c r="I90" s="125">
        <f t="shared" si="52"/>
        <v>0</v>
      </c>
      <c r="J90" s="125">
        <f t="shared" si="52"/>
        <v>0</v>
      </c>
      <c r="K90" s="125">
        <f t="shared" si="52"/>
        <v>0</v>
      </c>
      <c r="L90" s="125">
        <f t="shared" si="52"/>
        <v>0</v>
      </c>
      <c r="M90" s="125">
        <f t="shared" si="52"/>
        <v>0</v>
      </c>
      <c r="N90" s="125">
        <f t="shared" si="52"/>
        <v>0</v>
      </c>
      <c r="O90" s="126">
        <f t="shared" si="52"/>
        <v>0</v>
      </c>
      <c r="P90" s="204"/>
    </row>
    <row r="91" spans="1:16" ht="23.25" x14ac:dyDescent="0.3">
      <c r="A91" s="207"/>
      <c r="B91" s="209"/>
      <c r="C91" s="211"/>
      <c r="D91" s="138">
        <f t="shared" ref="D91:O91" si="53">D89*$C89</f>
        <v>0</v>
      </c>
      <c r="E91" s="127">
        <f t="shared" si="53"/>
        <v>0</v>
      </c>
      <c r="F91" s="127">
        <f t="shared" si="53"/>
        <v>0</v>
      </c>
      <c r="G91" s="127">
        <f t="shared" si="53"/>
        <v>0</v>
      </c>
      <c r="H91" s="127">
        <f t="shared" si="53"/>
        <v>0</v>
      </c>
      <c r="I91" s="127">
        <f t="shared" si="53"/>
        <v>0</v>
      </c>
      <c r="J91" s="127">
        <f t="shared" si="53"/>
        <v>0</v>
      </c>
      <c r="K91" s="127">
        <f t="shared" si="53"/>
        <v>0</v>
      </c>
      <c r="L91" s="127">
        <f t="shared" si="53"/>
        <v>0</v>
      </c>
      <c r="M91" s="127">
        <f t="shared" si="53"/>
        <v>0</v>
      </c>
      <c r="N91" s="127">
        <f t="shared" si="53"/>
        <v>0</v>
      </c>
      <c r="O91" s="128">
        <f t="shared" si="53"/>
        <v>0</v>
      </c>
      <c r="P91" s="159">
        <f>SUM(D89:O89)</f>
        <v>1</v>
      </c>
    </row>
    <row r="92" spans="1:16" x14ac:dyDescent="0.3">
      <c r="A92" s="205" t="s">
        <v>294</v>
      </c>
      <c r="B92" s="208" t="str">
        <f>_xlfn.XLOOKUP(A92,Resumo!A:A,Resumo!B:B)</f>
        <v>APARELHOS ELÉTRICOS, HIDRÁULICOS E A GÁS</v>
      </c>
      <c r="C92" s="211">
        <f>Resumo!C36*1.2212</f>
        <v>0</v>
      </c>
      <c r="D92" s="139"/>
      <c r="E92" s="129"/>
      <c r="F92" s="129"/>
      <c r="G92" s="135">
        <v>0.15</v>
      </c>
      <c r="H92" s="135">
        <v>0.1</v>
      </c>
      <c r="I92" s="135">
        <v>0.15</v>
      </c>
      <c r="J92" s="135">
        <v>0.15</v>
      </c>
      <c r="K92" s="135">
        <v>0.15</v>
      </c>
      <c r="L92" s="135">
        <v>0.1</v>
      </c>
      <c r="M92" s="135">
        <v>0.1</v>
      </c>
      <c r="N92" s="135">
        <v>0.05</v>
      </c>
      <c r="O92" s="135">
        <v>0.05</v>
      </c>
      <c r="P92" s="204">
        <f>SUM(D94:O94)</f>
        <v>0</v>
      </c>
    </row>
    <row r="93" spans="1:16" x14ac:dyDescent="0.3">
      <c r="A93" s="206"/>
      <c r="B93" s="209"/>
      <c r="C93" s="211"/>
      <c r="D93" s="137">
        <f t="shared" ref="D93:O93" si="54">IF(D94&gt;0,1,)</f>
        <v>0</v>
      </c>
      <c r="E93" s="125">
        <f t="shared" si="54"/>
        <v>0</v>
      </c>
      <c r="F93" s="125">
        <f t="shared" si="54"/>
        <v>0</v>
      </c>
      <c r="G93" s="125">
        <f t="shared" si="54"/>
        <v>0</v>
      </c>
      <c r="H93" s="125">
        <f t="shared" si="54"/>
        <v>0</v>
      </c>
      <c r="I93" s="125">
        <f t="shared" si="54"/>
        <v>0</v>
      </c>
      <c r="J93" s="125">
        <f t="shared" si="54"/>
        <v>0</v>
      </c>
      <c r="K93" s="125">
        <f t="shared" si="54"/>
        <v>0</v>
      </c>
      <c r="L93" s="125">
        <f t="shared" si="54"/>
        <v>0</v>
      </c>
      <c r="M93" s="125">
        <f t="shared" si="54"/>
        <v>0</v>
      </c>
      <c r="N93" s="125">
        <f t="shared" si="54"/>
        <v>0</v>
      </c>
      <c r="O93" s="126">
        <f t="shared" si="54"/>
        <v>0</v>
      </c>
      <c r="P93" s="204"/>
    </row>
    <row r="94" spans="1:16" ht="23.25" x14ac:dyDescent="0.3">
      <c r="A94" s="207"/>
      <c r="B94" s="209"/>
      <c r="C94" s="211"/>
      <c r="D94" s="138">
        <f t="shared" ref="D94:O94" si="55">D92*$C92</f>
        <v>0</v>
      </c>
      <c r="E94" s="127">
        <f t="shared" si="55"/>
        <v>0</v>
      </c>
      <c r="F94" s="127">
        <f t="shared" si="55"/>
        <v>0</v>
      </c>
      <c r="G94" s="127">
        <f t="shared" si="55"/>
        <v>0</v>
      </c>
      <c r="H94" s="127">
        <f t="shared" si="55"/>
        <v>0</v>
      </c>
      <c r="I94" s="127">
        <f t="shared" si="55"/>
        <v>0</v>
      </c>
      <c r="J94" s="127">
        <f t="shared" si="55"/>
        <v>0</v>
      </c>
      <c r="K94" s="127">
        <f t="shared" si="55"/>
        <v>0</v>
      </c>
      <c r="L94" s="127">
        <f t="shared" si="55"/>
        <v>0</v>
      </c>
      <c r="M94" s="127">
        <f t="shared" si="55"/>
        <v>0</v>
      </c>
      <c r="N94" s="127">
        <f t="shared" si="55"/>
        <v>0</v>
      </c>
      <c r="O94" s="128">
        <f t="shared" si="55"/>
        <v>0</v>
      </c>
      <c r="P94" s="159">
        <f>SUM(D92:O92)</f>
        <v>1</v>
      </c>
    </row>
    <row r="95" spans="1:16" x14ac:dyDescent="0.3">
      <c r="A95" s="205" t="s">
        <v>295</v>
      </c>
      <c r="B95" s="208" t="str">
        <f>_xlfn.XLOOKUP(A95,Resumo!A:A,Resumo!B:B)</f>
        <v>SPDA</v>
      </c>
      <c r="C95" s="211">
        <f>Resumo!C37*1.2212</f>
        <v>0</v>
      </c>
      <c r="D95" s="139"/>
      <c r="E95" s="129"/>
      <c r="F95" s="129"/>
      <c r="G95" s="129"/>
      <c r="H95" s="129"/>
      <c r="I95" s="129"/>
      <c r="J95" s="129"/>
      <c r="K95" s="129"/>
      <c r="L95" s="129">
        <v>0.25</v>
      </c>
      <c r="M95" s="129">
        <v>0.25</v>
      </c>
      <c r="N95" s="129">
        <v>0.25</v>
      </c>
      <c r="O95" s="130">
        <v>0.25</v>
      </c>
      <c r="P95" s="204">
        <f>SUM(D97:O97)</f>
        <v>0</v>
      </c>
    </row>
    <row r="96" spans="1:16" x14ac:dyDescent="0.3">
      <c r="A96" s="206"/>
      <c r="B96" s="209"/>
      <c r="C96" s="211"/>
      <c r="D96" s="137">
        <f t="shared" ref="D96:O96" si="56">IF(D97&gt;0,1,)</f>
        <v>0</v>
      </c>
      <c r="E96" s="125">
        <f t="shared" si="56"/>
        <v>0</v>
      </c>
      <c r="F96" s="125">
        <f t="shared" si="56"/>
        <v>0</v>
      </c>
      <c r="G96" s="125">
        <f t="shared" si="56"/>
        <v>0</v>
      </c>
      <c r="H96" s="125">
        <f t="shared" si="56"/>
        <v>0</v>
      </c>
      <c r="I96" s="125">
        <f t="shared" si="56"/>
        <v>0</v>
      </c>
      <c r="J96" s="125">
        <f t="shared" si="56"/>
        <v>0</v>
      </c>
      <c r="K96" s="125">
        <f t="shared" si="56"/>
        <v>0</v>
      </c>
      <c r="L96" s="125">
        <f t="shared" si="56"/>
        <v>0</v>
      </c>
      <c r="M96" s="125">
        <f t="shared" si="56"/>
        <v>0</v>
      </c>
      <c r="N96" s="125">
        <f t="shared" si="56"/>
        <v>0</v>
      </c>
      <c r="O96" s="126">
        <f t="shared" si="56"/>
        <v>0</v>
      </c>
      <c r="P96" s="204"/>
    </row>
    <row r="97" spans="1:16" ht="23.25" x14ac:dyDescent="0.3">
      <c r="A97" s="207"/>
      <c r="B97" s="209"/>
      <c r="C97" s="211"/>
      <c r="D97" s="138">
        <f t="shared" ref="D97:O97" si="57">D95*$C95</f>
        <v>0</v>
      </c>
      <c r="E97" s="127">
        <f t="shared" si="57"/>
        <v>0</v>
      </c>
      <c r="F97" s="127">
        <f t="shared" si="57"/>
        <v>0</v>
      </c>
      <c r="G97" s="127">
        <f t="shared" si="57"/>
        <v>0</v>
      </c>
      <c r="H97" s="127">
        <f t="shared" si="57"/>
        <v>0</v>
      </c>
      <c r="I97" s="127">
        <f t="shared" si="57"/>
        <v>0</v>
      </c>
      <c r="J97" s="127">
        <f t="shared" si="57"/>
        <v>0</v>
      </c>
      <c r="K97" s="127">
        <f t="shared" si="57"/>
        <v>0</v>
      </c>
      <c r="L97" s="127">
        <f t="shared" si="57"/>
        <v>0</v>
      </c>
      <c r="M97" s="127">
        <f t="shared" si="57"/>
        <v>0</v>
      </c>
      <c r="N97" s="127">
        <f t="shared" si="57"/>
        <v>0</v>
      </c>
      <c r="O97" s="128">
        <f t="shared" si="57"/>
        <v>0</v>
      </c>
      <c r="P97" s="159">
        <f>SUM(D95:O95)</f>
        <v>1</v>
      </c>
    </row>
    <row r="98" spans="1:16" x14ac:dyDescent="0.3">
      <c r="A98" s="205" t="s">
        <v>202</v>
      </c>
      <c r="B98" s="208" t="str">
        <f>_xlfn.XLOOKUP(A98,Resumo!A:A,Resumo!B:B)</f>
        <v>APARELHOS E METAIS HIDRÁULICOS</v>
      </c>
      <c r="C98" s="211">
        <f>Resumo!C38*1.2212</f>
        <v>0</v>
      </c>
      <c r="D98" s="139"/>
      <c r="E98" s="129"/>
      <c r="F98" s="135">
        <v>0.1</v>
      </c>
      <c r="G98" s="135">
        <v>0.1</v>
      </c>
      <c r="H98" s="135">
        <v>0.15</v>
      </c>
      <c r="I98" s="135">
        <v>0.2</v>
      </c>
      <c r="J98" s="135">
        <v>0.2</v>
      </c>
      <c r="K98" s="135">
        <v>0.1</v>
      </c>
      <c r="L98" s="135">
        <v>0.1</v>
      </c>
      <c r="M98" s="135">
        <v>0.05</v>
      </c>
      <c r="N98" s="135"/>
      <c r="O98" s="143"/>
      <c r="P98" s="204">
        <f>SUM(D100:O100)</f>
        <v>0</v>
      </c>
    </row>
    <row r="99" spans="1:16" x14ac:dyDescent="0.3">
      <c r="A99" s="206"/>
      <c r="B99" s="209"/>
      <c r="C99" s="211"/>
      <c r="D99" s="137">
        <f t="shared" ref="D99:O99" si="58">IF(D100&gt;0,1,)</f>
        <v>0</v>
      </c>
      <c r="E99" s="125">
        <f t="shared" si="58"/>
        <v>0</v>
      </c>
      <c r="F99" s="125">
        <f t="shared" si="58"/>
        <v>0</v>
      </c>
      <c r="G99" s="125">
        <f t="shared" si="58"/>
        <v>0</v>
      </c>
      <c r="H99" s="125">
        <f t="shared" si="58"/>
        <v>0</v>
      </c>
      <c r="I99" s="125">
        <f t="shared" si="58"/>
        <v>0</v>
      </c>
      <c r="J99" s="125">
        <f t="shared" si="58"/>
        <v>0</v>
      </c>
      <c r="K99" s="125">
        <f t="shared" si="58"/>
        <v>0</v>
      </c>
      <c r="L99" s="125">
        <f t="shared" si="58"/>
        <v>0</v>
      </c>
      <c r="M99" s="125">
        <f t="shared" si="58"/>
        <v>0</v>
      </c>
      <c r="N99" s="125">
        <f t="shared" si="58"/>
        <v>0</v>
      </c>
      <c r="O99" s="126">
        <f t="shared" si="58"/>
        <v>0</v>
      </c>
      <c r="P99" s="204"/>
    </row>
    <row r="100" spans="1:16" ht="23.25" x14ac:dyDescent="0.3">
      <c r="A100" s="207"/>
      <c r="B100" s="209"/>
      <c r="C100" s="211"/>
      <c r="D100" s="138">
        <f t="shared" ref="D100:O100" si="59">D98*$C98</f>
        <v>0</v>
      </c>
      <c r="E100" s="127">
        <f t="shared" si="59"/>
        <v>0</v>
      </c>
      <c r="F100" s="127">
        <f t="shared" si="59"/>
        <v>0</v>
      </c>
      <c r="G100" s="127">
        <f t="shared" si="59"/>
        <v>0</v>
      </c>
      <c r="H100" s="127">
        <f t="shared" si="59"/>
        <v>0</v>
      </c>
      <c r="I100" s="127">
        <f t="shared" si="59"/>
        <v>0</v>
      </c>
      <c r="J100" s="127">
        <f t="shared" si="59"/>
        <v>0</v>
      </c>
      <c r="K100" s="127">
        <f t="shared" si="59"/>
        <v>0</v>
      </c>
      <c r="L100" s="127">
        <f t="shared" si="59"/>
        <v>0</v>
      </c>
      <c r="M100" s="127">
        <f t="shared" si="59"/>
        <v>0</v>
      </c>
      <c r="N100" s="127">
        <f t="shared" si="59"/>
        <v>0</v>
      </c>
      <c r="O100" s="128">
        <f t="shared" si="59"/>
        <v>0</v>
      </c>
      <c r="P100" s="159">
        <f>SUM(D98:O98)</f>
        <v>1</v>
      </c>
    </row>
    <row r="101" spans="1:16" x14ac:dyDescent="0.3">
      <c r="A101" s="205" t="s">
        <v>203</v>
      </c>
      <c r="B101" s="208" t="str">
        <f>_xlfn.XLOOKUP(A101,Resumo!A:A,Resumo!B:B)</f>
        <v>ÁGUA FRIA</v>
      </c>
      <c r="C101" s="211">
        <f>Resumo!C39*1.2212</f>
        <v>0</v>
      </c>
      <c r="D101" s="139"/>
      <c r="E101" s="129"/>
      <c r="F101" s="135">
        <v>0.1</v>
      </c>
      <c r="G101" s="135">
        <v>0.1</v>
      </c>
      <c r="H101" s="135">
        <v>0.15</v>
      </c>
      <c r="I101" s="135">
        <v>0.2</v>
      </c>
      <c r="J101" s="135">
        <v>0.2</v>
      </c>
      <c r="K101" s="135">
        <v>0.1</v>
      </c>
      <c r="L101" s="135">
        <v>0.1</v>
      </c>
      <c r="M101" s="135">
        <v>0.05</v>
      </c>
      <c r="N101" s="135"/>
      <c r="O101" s="143"/>
      <c r="P101" s="204">
        <f>SUM(D103:O103)</f>
        <v>0</v>
      </c>
    </row>
    <row r="102" spans="1:16" x14ac:dyDescent="0.3">
      <c r="A102" s="206"/>
      <c r="B102" s="209"/>
      <c r="C102" s="211"/>
      <c r="D102" s="137">
        <f t="shared" ref="D102:O102" si="60">IF(D103&gt;0,1,)</f>
        <v>0</v>
      </c>
      <c r="E102" s="125">
        <f t="shared" si="60"/>
        <v>0</v>
      </c>
      <c r="F102" s="125">
        <f t="shared" si="60"/>
        <v>0</v>
      </c>
      <c r="G102" s="125">
        <f t="shared" si="60"/>
        <v>0</v>
      </c>
      <c r="H102" s="125">
        <f t="shared" si="60"/>
        <v>0</v>
      </c>
      <c r="I102" s="125">
        <f t="shared" si="60"/>
        <v>0</v>
      </c>
      <c r="J102" s="125">
        <f t="shared" si="60"/>
        <v>0</v>
      </c>
      <c r="K102" s="125">
        <f t="shared" si="60"/>
        <v>0</v>
      </c>
      <c r="L102" s="125">
        <f t="shared" si="60"/>
        <v>0</v>
      </c>
      <c r="M102" s="125">
        <f t="shared" si="60"/>
        <v>0</v>
      </c>
      <c r="N102" s="125">
        <f t="shared" si="60"/>
        <v>0</v>
      </c>
      <c r="O102" s="126">
        <f t="shared" si="60"/>
        <v>0</v>
      </c>
      <c r="P102" s="204"/>
    </row>
    <row r="103" spans="1:16" ht="23.25" x14ac:dyDescent="0.3">
      <c r="A103" s="207"/>
      <c r="B103" s="209"/>
      <c r="C103" s="211"/>
      <c r="D103" s="138">
        <f t="shared" ref="D103:O103" si="61">D101*$C101</f>
        <v>0</v>
      </c>
      <c r="E103" s="127">
        <f t="shared" si="61"/>
        <v>0</v>
      </c>
      <c r="F103" s="127">
        <f t="shared" si="61"/>
        <v>0</v>
      </c>
      <c r="G103" s="127">
        <f t="shared" si="61"/>
        <v>0</v>
      </c>
      <c r="H103" s="127">
        <f t="shared" si="61"/>
        <v>0</v>
      </c>
      <c r="I103" s="127">
        <f t="shared" si="61"/>
        <v>0</v>
      </c>
      <c r="J103" s="127">
        <f t="shared" si="61"/>
        <v>0</v>
      </c>
      <c r="K103" s="127">
        <f t="shared" si="61"/>
        <v>0</v>
      </c>
      <c r="L103" s="127">
        <f t="shared" si="61"/>
        <v>0</v>
      </c>
      <c r="M103" s="127">
        <f t="shared" si="61"/>
        <v>0</v>
      </c>
      <c r="N103" s="127">
        <f t="shared" si="61"/>
        <v>0</v>
      </c>
      <c r="O103" s="128">
        <f t="shared" si="61"/>
        <v>0</v>
      </c>
      <c r="P103" s="159">
        <f>SUM(D101:O101)</f>
        <v>1</v>
      </c>
    </row>
    <row r="104" spans="1:16" x14ac:dyDescent="0.3">
      <c r="A104" s="205" t="s">
        <v>204</v>
      </c>
      <c r="B104" s="208" t="str">
        <f>_xlfn.XLOOKUP(A104,Resumo!A:A,Resumo!B:B)</f>
        <v>ESGOTO</v>
      </c>
      <c r="C104" s="211">
        <f>Resumo!C40*1.2212</f>
        <v>0</v>
      </c>
      <c r="D104" s="139"/>
      <c r="E104" s="129"/>
      <c r="F104" s="135">
        <v>0.1</v>
      </c>
      <c r="G104" s="135">
        <v>0.1</v>
      </c>
      <c r="H104" s="135">
        <v>0.15</v>
      </c>
      <c r="I104" s="135">
        <v>0.2</v>
      </c>
      <c r="J104" s="135">
        <v>0.2</v>
      </c>
      <c r="K104" s="135">
        <v>0.1</v>
      </c>
      <c r="L104" s="135">
        <v>0.1</v>
      </c>
      <c r="M104" s="135">
        <v>0.05</v>
      </c>
      <c r="N104" s="135"/>
      <c r="O104" s="143"/>
      <c r="P104" s="204">
        <f>SUM(D106:O106)</f>
        <v>0</v>
      </c>
    </row>
    <row r="105" spans="1:16" x14ac:dyDescent="0.3">
      <c r="A105" s="206"/>
      <c r="B105" s="209"/>
      <c r="C105" s="211"/>
      <c r="D105" s="137">
        <f t="shared" ref="D105:O105" si="62">IF(D106&gt;0,1,)</f>
        <v>0</v>
      </c>
      <c r="E105" s="125">
        <f t="shared" si="62"/>
        <v>0</v>
      </c>
      <c r="F105" s="125">
        <f t="shared" si="62"/>
        <v>0</v>
      </c>
      <c r="G105" s="125">
        <f t="shared" si="62"/>
        <v>0</v>
      </c>
      <c r="H105" s="125">
        <f t="shared" si="62"/>
        <v>0</v>
      </c>
      <c r="I105" s="125">
        <f t="shared" si="62"/>
        <v>0</v>
      </c>
      <c r="J105" s="125">
        <f t="shared" si="62"/>
        <v>0</v>
      </c>
      <c r="K105" s="125">
        <f t="shared" si="62"/>
        <v>0</v>
      </c>
      <c r="L105" s="125">
        <f t="shared" si="62"/>
        <v>0</v>
      </c>
      <c r="M105" s="125">
        <f t="shared" si="62"/>
        <v>0</v>
      </c>
      <c r="N105" s="125">
        <f t="shared" si="62"/>
        <v>0</v>
      </c>
      <c r="O105" s="126">
        <f t="shared" si="62"/>
        <v>0</v>
      </c>
      <c r="P105" s="204"/>
    </row>
    <row r="106" spans="1:16" ht="23.25" x14ac:dyDescent="0.3">
      <c r="A106" s="207"/>
      <c r="B106" s="209"/>
      <c r="C106" s="211"/>
      <c r="D106" s="138">
        <f t="shared" ref="D106:O106" si="63">D104*$C104</f>
        <v>0</v>
      </c>
      <c r="E106" s="127">
        <f t="shared" si="63"/>
        <v>0</v>
      </c>
      <c r="F106" s="127">
        <f t="shared" si="63"/>
        <v>0</v>
      </c>
      <c r="G106" s="127">
        <f t="shared" si="63"/>
        <v>0</v>
      </c>
      <c r="H106" s="127">
        <f t="shared" si="63"/>
        <v>0</v>
      </c>
      <c r="I106" s="127">
        <f t="shared" si="63"/>
        <v>0</v>
      </c>
      <c r="J106" s="127">
        <f t="shared" si="63"/>
        <v>0</v>
      </c>
      <c r="K106" s="127">
        <f t="shared" si="63"/>
        <v>0</v>
      </c>
      <c r="L106" s="127">
        <f t="shared" si="63"/>
        <v>0</v>
      </c>
      <c r="M106" s="127">
        <f t="shared" si="63"/>
        <v>0</v>
      </c>
      <c r="N106" s="127">
        <f t="shared" si="63"/>
        <v>0</v>
      </c>
      <c r="O106" s="128">
        <f t="shared" si="63"/>
        <v>0</v>
      </c>
      <c r="P106" s="159">
        <f>SUM(D104:O104)</f>
        <v>1</v>
      </c>
    </row>
    <row r="107" spans="1:16" x14ac:dyDescent="0.3">
      <c r="A107" s="205" t="s">
        <v>205</v>
      </c>
      <c r="B107" s="208" t="str">
        <f>_xlfn.XLOOKUP(A107,Resumo!A:A,Resumo!B:B)</f>
        <v>ÁGUA PLUVIAL</v>
      </c>
      <c r="C107" s="211">
        <f>Resumo!C41*1.2212</f>
        <v>0</v>
      </c>
      <c r="D107" s="139"/>
      <c r="E107" s="129"/>
      <c r="F107" s="135">
        <v>0.1</v>
      </c>
      <c r="G107" s="135">
        <v>0.1</v>
      </c>
      <c r="H107" s="135">
        <v>0.15</v>
      </c>
      <c r="I107" s="135">
        <v>0.2</v>
      </c>
      <c r="J107" s="135">
        <v>0.2</v>
      </c>
      <c r="K107" s="135">
        <v>0.1</v>
      </c>
      <c r="L107" s="135">
        <v>0.1</v>
      </c>
      <c r="M107" s="135">
        <v>0.05</v>
      </c>
      <c r="N107" s="135"/>
      <c r="O107" s="143"/>
      <c r="P107" s="204">
        <f>SUM(D109:O109)</f>
        <v>0</v>
      </c>
    </row>
    <row r="108" spans="1:16" x14ac:dyDescent="0.3">
      <c r="A108" s="206"/>
      <c r="B108" s="209"/>
      <c r="C108" s="211"/>
      <c r="D108" s="137">
        <f t="shared" ref="D108:O108" si="64">IF(D109&gt;0,1,)</f>
        <v>0</v>
      </c>
      <c r="E108" s="125">
        <f t="shared" si="64"/>
        <v>0</v>
      </c>
      <c r="F108" s="125">
        <f t="shared" si="64"/>
        <v>0</v>
      </c>
      <c r="G108" s="125">
        <f t="shared" si="64"/>
        <v>0</v>
      </c>
      <c r="H108" s="125">
        <f t="shared" si="64"/>
        <v>0</v>
      </c>
      <c r="I108" s="125">
        <f t="shared" si="64"/>
        <v>0</v>
      </c>
      <c r="J108" s="125">
        <f t="shared" si="64"/>
        <v>0</v>
      </c>
      <c r="K108" s="125">
        <f t="shared" si="64"/>
        <v>0</v>
      </c>
      <c r="L108" s="125">
        <f t="shared" si="64"/>
        <v>0</v>
      </c>
      <c r="M108" s="125">
        <f t="shared" si="64"/>
        <v>0</v>
      </c>
      <c r="N108" s="125">
        <f t="shared" si="64"/>
        <v>0</v>
      </c>
      <c r="O108" s="126">
        <f t="shared" si="64"/>
        <v>0</v>
      </c>
      <c r="P108" s="204"/>
    </row>
    <row r="109" spans="1:16" ht="23.25" x14ac:dyDescent="0.3">
      <c r="A109" s="207"/>
      <c r="B109" s="209"/>
      <c r="C109" s="211"/>
      <c r="D109" s="138">
        <f t="shared" ref="D109:O109" si="65">D107*$C107</f>
        <v>0</v>
      </c>
      <c r="E109" s="127">
        <f t="shared" si="65"/>
        <v>0</v>
      </c>
      <c r="F109" s="127">
        <f t="shared" si="65"/>
        <v>0</v>
      </c>
      <c r="G109" s="127">
        <f t="shared" si="65"/>
        <v>0</v>
      </c>
      <c r="H109" s="127">
        <f t="shared" si="65"/>
        <v>0</v>
      </c>
      <c r="I109" s="127">
        <f t="shared" si="65"/>
        <v>0</v>
      </c>
      <c r="J109" s="127">
        <f t="shared" si="65"/>
        <v>0</v>
      </c>
      <c r="K109" s="127">
        <f t="shared" si="65"/>
        <v>0</v>
      </c>
      <c r="L109" s="127">
        <f t="shared" si="65"/>
        <v>0</v>
      </c>
      <c r="M109" s="127">
        <f t="shared" si="65"/>
        <v>0</v>
      </c>
      <c r="N109" s="127">
        <f t="shared" si="65"/>
        <v>0</v>
      </c>
      <c r="O109" s="128">
        <f t="shared" si="65"/>
        <v>0</v>
      </c>
      <c r="P109" s="159">
        <f>SUM(D107:O107)</f>
        <v>1</v>
      </c>
    </row>
    <row r="110" spans="1:16" x14ac:dyDescent="0.3">
      <c r="A110" s="205" t="s">
        <v>297</v>
      </c>
      <c r="B110" s="208" t="str">
        <f>_xlfn.XLOOKUP(A110,Resumo!A:A,Resumo!B:B)</f>
        <v>DETECÇÃO, COMBATE E PREVENÇÃO DE INCÊNDIO</v>
      </c>
      <c r="C110" s="211">
        <f>Resumo!C42*1.2212</f>
        <v>0</v>
      </c>
      <c r="D110" s="139"/>
      <c r="E110" s="129"/>
      <c r="F110" s="129"/>
      <c r="G110" s="129"/>
      <c r="H110" s="129"/>
      <c r="I110" s="129"/>
      <c r="J110" s="129">
        <v>0.1</v>
      </c>
      <c r="K110" s="129">
        <v>0.25</v>
      </c>
      <c r="L110" s="129">
        <v>0.25</v>
      </c>
      <c r="M110" s="129">
        <v>0.2</v>
      </c>
      <c r="N110" s="130">
        <v>0.2</v>
      </c>
      <c r="O110" s="130"/>
      <c r="P110" s="204">
        <f>SUM(D112:O112)</f>
        <v>0</v>
      </c>
    </row>
    <row r="111" spans="1:16" x14ac:dyDescent="0.3">
      <c r="A111" s="206"/>
      <c r="B111" s="209"/>
      <c r="C111" s="211"/>
      <c r="D111" s="137">
        <f t="shared" ref="D111:O111" si="66">IF(D112&gt;0,1,)</f>
        <v>0</v>
      </c>
      <c r="E111" s="125">
        <f t="shared" si="66"/>
        <v>0</v>
      </c>
      <c r="F111" s="125">
        <f t="shared" si="66"/>
        <v>0</v>
      </c>
      <c r="G111" s="125">
        <f t="shared" si="66"/>
        <v>0</v>
      </c>
      <c r="H111" s="125">
        <f t="shared" si="66"/>
        <v>0</v>
      </c>
      <c r="I111" s="125">
        <f t="shared" si="66"/>
        <v>0</v>
      </c>
      <c r="J111" s="125">
        <f t="shared" si="66"/>
        <v>0</v>
      </c>
      <c r="K111" s="125">
        <f t="shared" si="66"/>
        <v>0</v>
      </c>
      <c r="L111" s="125">
        <f t="shared" si="66"/>
        <v>0</v>
      </c>
      <c r="M111" s="125">
        <f t="shared" si="66"/>
        <v>0</v>
      </c>
      <c r="N111" s="125">
        <f t="shared" si="66"/>
        <v>0</v>
      </c>
      <c r="O111" s="126">
        <f t="shared" si="66"/>
        <v>0</v>
      </c>
      <c r="P111" s="204"/>
    </row>
    <row r="112" spans="1:16" ht="23.25" x14ac:dyDescent="0.3">
      <c r="A112" s="207"/>
      <c r="B112" s="209"/>
      <c r="C112" s="211"/>
      <c r="D112" s="138">
        <f t="shared" ref="D112:O112" si="67">D110*$C110</f>
        <v>0</v>
      </c>
      <c r="E112" s="127">
        <f t="shared" si="67"/>
        <v>0</v>
      </c>
      <c r="F112" s="127">
        <f t="shared" si="67"/>
        <v>0</v>
      </c>
      <c r="G112" s="127">
        <f t="shared" si="67"/>
        <v>0</v>
      </c>
      <c r="H112" s="127">
        <f t="shared" si="67"/>
        <v>0</v>
      </c>
      <c r="I112" s="127">
        <f t="shared" si="67"/>
        <v>0</v>
      </c>
      <c r="J112" s="127">
        <f t="shared" si="67"/>
        <v>0</v>
      </c>
      <c r="K112" s="127">
        <f t="shared" si="67"/>
        <v>0</v>
      </c>
      <c r="L112" s="127">
        <f t="shared" si="67"/>
        <v>0</v>
      </c>
      <c r="M112" s="127">
        <f t="shared" si="67"/>
        <v>0</v>
      </c>
      <c r="N112" s="127">
        <f t="shared" si="67"/>
        <v>0</v>
      </c>
      <c r="O112" s="128">
        <f t="shared" si="67"/>
        <v>0</v>
      </c>
      <c r="P112" s="159">
        <f>SUM(D110:O110)</f>
        <v>1</v>
      </c>
    </row>
    <row r="113" spans="1:16" x14ac:dyDescent="0.3">
      <c r="A113" s="205" t="s">
        <v>298</v>
      </c>
      <c r="B113" s="208" t="str">
        <f>_xlfn.XLOOKUP(A113,Resumo!A:A,Resumo!B:B)</f>
        <v>PAVIMENTAÇÃO E PASSEIO</v>
      </c>
      <c r="C113" s="211">
        <f>Resumo!C43*1.2212</f>
        <v>0</v>
      </c>
      <c r="D113" s="139"/>
      <c r="E113" s="129"/>
      <c r="F113" s="129"/>
      <c r="G113" s="129"/>
      <c r="H113" s="129"/>
      <c r="I113" s="129"/>
      <c r="J113" s="129"/>
      <c r="K113" s="129">
        <v>0.1</v>
      </c>
      <c r="L113" s="129">
        <v>0.25</v>
      </c>
      <c r="M113" s="129">
        <v>0.25</v>
      </c>
      <c r="N113" s="129">
        <v>0.2</v>
      </c>
      <c r="O113" s="130">
        <v>0.2</v>
      </c>
      <c r="P113" s="204">
        <f>SUM(D115:O115)</f>
        <v>0</v>
      </c>
    </row>
    <row r="114" spans="1:16" x14ac:dyDescent="0.3">
      <c r="A114" s="206"/>
      <c r="B114" s="209"/>
      <c r="C114" s="211"/>
      <c r="D114" s="137">
        <f t="shared" ref="D114:O114" si="68">IF(D115&gt;0,1,)</f>
        <v>0</v>
      </c>
      <c r="E114" s="125">
        <f t="shared" si="68"/>
        <v>0</v>
      </c>
      <c r="F114" s="125">
        <f t="shared" si="68"/>
        <v>0</v>
      </c>
      <c r="G114" s="125">
        <f t="shared" si="68"/>
        <v>0</v>
      </c>
      <c r="H114" s="125">
        <f t="shared" si="68"/>
        <v>0</v>
      </c>
      <c r="I114" s="125">
        <f t="shared" si="68"/>
        <v>0</v>
      </c>
      <c r="J114" s="125">
        <f t="shared" si="68"/>
        <v>0</v>
      </c>
      <c r="K114" s="125">
        <f t="shared" si="68"/>
        <v>0</v>
      </c>
      <c r="L114" s="125">
        <f t="shared" si="68"/>
        <v>0</v>
      </c>
      <c r="M114" s="125">
        <f t="shared" si="68"/>
        <v>0</v>
      </c>
      <c r="N114" s="125">
        <f t="shared" si="68"/>
        <v>0</v>
      </c>
      <c r="O114" s="126">
        <f t="shared" si="68"/>
        <v>0</v>
      </c>
      <c r="P114" s="204"/>
    </row>
    <row r="115" spans="1:16" ht="23.25" x14ac:dyDescent="0.3">
      <c r="A115" s="207"/>
      <c r="B115" s="209"/>
      <c r="C115" s="211"/>
      <c r="D115" s="138">
        <f t="shared" ref="D115:O115" si="69">D113*$C113</f>
        <v>0</v>
      </c>
      <c r="E115" s="127">
        <f t="shared" si="69"/>
        <v>0</v>
      </c>
      <c r="F115" s="127">
        <f t="shared" si="69"/>
        <v>0</v>
      </c>
      <c r="G115" s="127">
        <f t="shared" si="69"/>
        <v>0</v>
      </c>
      <c r="H115" s="127">
        <f t="shared" si="69"/>
        <v>0</v>
      </c>
      <c r="I115" s="127">
        <f t="shared" si="69"/>
        <v>0</v>
      </c>
      <c r="J115" s="127">
        <f t="shared" si="69"/>
        <v>0</v>
      </c>
      <c r="K115" s="127">
        <f t="shared" si="69"/>
        <v>0</v>
      </c>
      <c r="L115" s="127">
        <f t="shared" si="69"/>
        <v>0</v>
      </c>
      <c r="M115" s="127">
        <f t="shared" si="69"/>
        <v>0</v>
      </c>
      <c r="N115" s="127">
        <f t="shared" si="69"/>
        <v>0</v>
      </c>
      <c r="O115" s="128">
        <f t="shared" si="69"/>
        <v>0</v>
      </c>
      <c r="P115" s="159">
        <f>SUM(D113:O113)</f>
        <v>1</v>
      </c>
    </row>
    <row r="116" spans="1:16" x14ac:dyDescent="0.3">
      <c r="A116" s="205" t="s">
        <v>339</v>
      </c>
      <c r="B116" s="208" t="str">
        <f>_xlfn.XLOOKUP(A116,Resumo!A:A,Resumo!B:B)</f>
        <v>SINALIZAÇÃO E COMUNICAÇÃO VISUAL</v>
      </c>
      <c r="C116" s="211">
        <f>Resumo!C44*1.2212</f>
        <v>0</v>
      </c>
      <c r="D116" s="139"/>
      <c r="E116" s="129"/>
      <c r="F116" s="129"/>
      <c r="G116" s="129"/>
      <c r="H116" s="129"/>
      <c r="I116" s="129"/>
      <c r="J116" s="129"/>
      <c r="K116" s="129">
        <v>0.1</v>
      </c>
      <c r="L116" s="129">
        <v>0.25</v>
      </c>
      <c r="M116" s="129">
        <v>0.25</v>
      </c>
      <c r="N116" s="129">
        <v>0.2</v>
      </c>
      <c r="O116" s="130">
        <v>0.2</v>
      </c>
      <c r="P116" s="204">
        <f>SUM(D118:O118)</f>
        <v>0</v>
      </c>
    </row>
    <row r="117" spans="1:16" x14ac:dyDescent="0.3">
      <c r="A117" s="206"/>
      <c r="B117" s="209"/>
      <c r="C117" s="211"/>
      <c r="D117" s="137">
        <f t="shared" ref="D117:O117" si="70">IF(D118&gt;0,1,)</f>
        <v>0</v>
      </c>
      <c r="E117" s="125">
        <f t="shared" si="70"/>
        <v>0</v>
      </c>
      <c r="F117" s="125">
        <f t="shared" si="70"/>
        <v>0</v>
      </c>
      <c r="G117" s="125">
        <f t="shared" si="70"/>
        <v>0</v>
      </c>
      <c r="H117" s="125">
        <f t="shared" si="70"/>
        <v>0</v>
      </c>
      <c r="I117" s="125">
        <f t="shared" si="70"/>
        <v>0</v>
      </c>
      <c r="J117" s="125">
        <f t="shared" si="70"/>
        <v>0</v>
      </c>
      <c r="K117" s="125">
        <f t="shared" si="70"/>
        <v>0</v>
      </c>
      <c r="L117" s="125">
        <f t="shared" si="70"/>
        <v>0</v>
      </c>
      <c r="M117" s="125">
        <f t="shared" si="70"/>
        <v>0</v>
      </c>
      <c r="N117" s="125">
        <f t="shared" si="70"/>
        <v>0</v>
      </c>
      <c r="O117" s="126">
        <f t="shared" si="70"/>
        <v>0</v>
      </c>
      <c r="P117" s="204"/>
    </row>
    <row r="118" spans="1:16" ht="23.25" x14ac:dyDescent="0.3">
      <c r="A118" s="207"/>
      <c r="B118" s="209"/>
      <c r="C118" s="211"/>
      <c r="D118" s="138">
        <f t="shared" ref="D118:O118" si="71">D116*$C116</f>
        <v>0</v>
      </c>
      <c r="E118" s="127">
        <f t="shared" si="71"/>
        <v>0</v>
      </c>
      <c r="F118" s="127">
        <f t="shared" si="71"/>
        <v>0</v>
      </c>
      <c r="G118" s="127">
        <f t="shared" si="71"/>
        <v>0</v>
      </c>
      <c r="H118" s="127">
        <f t="shared" si="71"/>
        <v>0</v>
      </c>
      <c r="I118" s="127">
        <f t="shared" si="71"/>
        <v>0</v>
      </c>
      <c r="J118" s="127">
        <f t="shared" si="71"/>
        <v>0</v>
      </c>
      <c r="K118" s="127">
        <f t="shared" si="71"/>
        <v>0</v>
      </c>
      <c r="L118" s="127">
        <f t="shared" si="71"/>
        <v>0</v>
      </c>
      <c r="M118" s="127">
        <f t="shared" si="71"/>
        <v>0</v>
      </c>
      <c r="N118" s="127">
        <f t="shared" si="71"/>
        <v>0</v>
      </c>
      <c r="O118" s="128">
        <f t="shared" si="71"/>
        <v>0</v>
      </c>
      <c r="P118" s="159">
        <f>SUM(D116:O116)</f>
        <v>1</v>
      </c>
    </row>
    <row r="119" spans="1:16" x14ac:dyDescent="0.3">
      <c r="A119" s="205" t="s">
        <v>496</v>
      </c>
      <c r="B119" s="208" t="str">
        <f>_xlfn.XLOOKUP(A119,Resumo!A:A,Resumo!B:B)</f>
        <v>LIMPEZA E ARREMATE</v>
      </c>
      <c r="C119" s="211">
        <f>Resumo!C45*1.2212</f>
        <v>0</v>
      </c>
      <c r="D119" s="136"/>
      <c r="E119" s="135"/>
      <c r="F119" s="135"/>
      <c r="G119" s="135"/>
      <c r="H119" s="135"/>
      <c r="I119" s="135"/>
      <c r="J119" s="135"/>
      <c r="K119" s="135"/>
      <c r="L119" s="129">
        <v>0.25</v>
      </c>
      <c r="M119" s="129">
        <v>0.25</v>
      </c>
      <c r="N119" s="129">
        <v>0.25</v>
      </c>
      <c r="O119" s="130">
        <v>0.25</v>
      </c>
      <c r="P119" s="204">
        <f>SUM(D121:O121)</f>
        <v>0</v>
      </c>
    </row>
    <row r="120" spans="1:16" x14ac:dyDescent="0.3">
      <c r="A120" s="206"/>
      <c r="B120" s="209"/>
      <c r="C120" s="211"/>
      <c r="D120" s="137">
        <f>IF(D121&gt;0,1,)</f>
        <v>0</v>
      </c>
      <c r="E120" s="125">
        <f t="shared" ref="E120:O120" si="72">IF(E121&gt;0,1,)</f>
        <v>0</v>
      </c>
      <c r="F120" s="125">
        <f t="shared" si="72"/>
        <v>0</v>
      </c>
      <c r="G120" s="125">
        <f t="shared" si="72"/>
        <v>0</v>
      </c>
      <c r="H120" s="125">
        <f t="shared" si="72"/>
        <v>0</v>
      </c>
      <c r="I120" s="125">
        <f t="shared" si="72"/>
        <v>0</v>
      </c>
      <c r="J120" s="125">
        <f t="shared" si="72"/>
        <v>0</v>
      </c>
      <c r="K120" s="125">
        <f t="shared" si="72"/>
        <v>0</v>
      </c>
      <c r="L120" s="125">
        <f t="shared" si="72"/>
        <v>0</v>
      </c>
      <c r="M120" s="125">
        <f t="shared" si="72"/>
        <v>0</v>
      </c>
      <c r="N120" s="125">
        <f t="shared" si="72"/>
        <v>0</v>
      </c>
      <c r="O120" s="126">
        <f t="shared" si="72"/>
        <v>0</v>
      </c>
      <c r="P120" s="204"/>
    </row>
    <row r="121" spans="1:16" ht="23.25" x14ac:dyDescent="0.3">
      <c r="A121" s="207"/>
      <c r="B121" s="209"/>
      <c r="C121" s="211"/>
      <c r="D121" s="138">
        <f>D119*$C119</f>
        <v>0</v>
      </c>
      <c r="E121" s="127">
        <f t="shared" ref="E121:O121" si="73">E119*$C119</f>
        <v>0</v>
      </c>
      <c r="F121" s="127">
        <f t="shared" si="73"/>
        <v>0</v>
      </c>
      <c r="G121" s="127">
        <f t="shared" si="73"/>
        <v>0</v>
      </c>
      <c r="H121" s="127">
        <f t="shared" si="73"/>
        <v>0</v>
      </c>
      <c r="I121" s="127">
        <f t="shared" si="73"/>
        <v>0</v>
      </c>
      <c r="J121" s="127">
        <f t="shared" si="73"/>
        <v>0</v>
      </c>
      <c r="K121" s="127">
        <f t="shared" si="73"/>
        <v>0</v>
      </c>
      <c r="L121" s="127">
        <f t="shared" si="73"/>
        <v>0</v>
      </c>
      <c r="M121" s="127">
        <f t="shared" si="73"/>
        <v>0</v>
      </c>
      <c r="N121" s="127">
        <f t="shared" si="73"/>
        <v>0</v>
      </c>
      <c r="O121" s="128">
        <f t="shared" si="73"/>
        <v>0</v>
      </c>
      <c r="P121" s="159">
        <f>SUM(D119:O119)</f>
        <v>1</v>
      </c>
    </row>
    <row r="122" spans="1:16" x14ac:dyDescent="0.3">
      <c r="A122" s="205">
        <v>7</v>
      </c>
      <c r="B122" s="208" t="str">
        <f>_xlfn.XLOOKUP(A122,Resumo!A:A,Resumo!B:B)</f>
        <v>ADM LOCAL</v>
      </c>
      <c r="C122" s="211">
        <f>Resumo!C50</f>
        <v>0</v>
      </c>
      <c r="D122" s="140">
        <v>8.3333333333333329E-2</v>
      </c>
      <c r="E122" s="131">
        <v>8.3333333333333329E-2</v>
      </c>
      <c r="F122" s="131">
        <v>8.3333333333333329E-2</v>
      </c>
      <c r="G122" s="131">
        <v>8.3333333333333329E-2</v>
      </c>
      <c r="H122" s="131">
        <v>8.3333333333333329E-2</v>
      </c>
      <c r="I122" s="131">
        <v>8.3333333333333329E-2</v>
      </c>
      <c r="J122" s="131">
        <v>8.3333333333333329E-2</v>
      </c>
      <c r="K122" s="131">
        <v>8.3333333333333329E-2</v>
      </c>
      <c r="L122" s="131">
        <v>8.3333333333333329E-2</v>
      </c>
      <c r="M122" s="131">
        <v>8.3333333333333329E-2</v>
      </c>
      <c r="N122" s="131">
        <v>8.3333333333333329E-2</v>
      </c>
      <c r="O122" s="132">
        <v>8.3333333333333329E-2</v>
      </c>
      <c r="P122" s="204">
        <f>SUM(D124:O124)</f>
        <v>0</v>
      </c>
    </row>
    <row r="123" spans="1:16" x14ac:dyDescent="0.3">
      <c r="A123" s="206"/>
      <c r="B123" s="209"/>
      <c r="C123" s="211"/>
      <c r="D123" s="137">
        <f>IF(D124&gt;0,1,)</f>
        <v>0</v>
      </c>
      <c r="E123" s="125">
        <f t="shared" ref="E123:O123" si="74">IF(E124&gt;0,1,)</f>
        <v>0</v>
      </c>
      <c r="F123" s="125">
        <f t="shared" si="74"/>
        <v>0</v>
      </c>
      <c r="G123" s="125">
        <f t="shared" si="74"/>
        <v>0</v>
      </c>
      <c r="H123" s="125">
        <f t="shared" si="74"/>
        <v>0</v>
      </c>
      <c r="I123" s="125">
        <f t="shared" si="74"/>
        <v>0</v>
      </c>
      <c r="J123" s="125">
        <f t="shared" si="74"/>
        <v>0</v>
      </c>
      <c r="K123" s="125">
        <f t="shared" si="74"/>
        <v>0</v>
      </c>
      <c r="L123" s="125">
        <f t="shared" si="74"/>
        <v>0</v>
      </c>
      <c r="M123" s="125">
        <f t="shared" si="74"/>
        <v>0</v>
      </c>
      <c r="N123" s="125">
        <f t="shared" si="74"/>
        <v>0</v>
      </c>
      <c r="O123" s="126">
        <f t="shared" si="74"/>
        <v>0</v>
      </c>
      <c r="P123" s="204"/>
    </row>
    <row r="124" spans="1:16" ht="23.25" x14ac:dyDescent="0.3">
      <c r="A124" s="207"/>
      <c r="B124" s="209"/>
      <c r="C124" s="211"/>
      <c r="D124" s="138">
        <f>D122*$C122</f>
        <v>0</v>
      </c>
      <c r="E124" s="127">
        <f t="shared" ref="E124:O124" si="75">E122*$C122</f>
        <v>0</v>
      </c>
      <c r="F124" s="127">
        <f t="shared" si="75"/>
        <v>0</v>
      </c>
      <c r="G124" s="127">
        <f t="shared" si="75"/>
        <v>0</v>
      </c>
      <c r="H124" s="127">
        <f t="shared" si="75"/>
        <v>0</v>
      </c>
      <c r="I124" s="127">
        <f t="shared" si="75"/>
        <v>0</v>
      </c>
      <c r="J124" s="127">
        <f t="shared" si="75"/>
        <v>0</v>
      </c>
      <c r="K124" s="127">
        <f t="shared" si="75"/>
        <v>0</v>
      </c>
      <c r="L124" s="127">
        <f t="shared" si="75"/>
        <v>0</v>
      </c>
      <c r="M124" s="127">
        <f t="shared" si="75"/>
        <v>0</v>
      </c>
      <c r="N124" s="127">
        <f t="shared" si="75"/>
        <v>0</v>
      </c>
      <c r="O124" s="128">
        <f t="shared" si="75"/>
        <v>0</v>
      </c>
      <c r="P124" s="159">
        <f>SUM(D122:O122)</f>
        <v>1</v>
      </c>
    </row>
    <row r="125" spans="1:16" ht="24" thickBot="1" x14ac:dyDescent="0.35">
      <c r="A125" s="161"/>
      <c r="B125" s="162"/>
      <c r="C125" s="163"/>
      <c r="D125" s="141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4"/>
      <c r="P125" s="160"/>
    </row>
    <row r="126" spans="1:16" ht="23.25" x14ac:dyDescent="0.3">
      <c r="A126" s="214" t="s">
        <v>500</v>
      </c>
      <c r="B126" s="215"/>
      <c r="C126" s="144">
        <f>SUM(C11:C124)</f>
        <v>0</v>
      </c>
      <c r="D126" s="145">
        <f>D13+D16+D19+D22+D25+D31+D34+D37+D40+D43+D28+D46+D49+D52+D55+D58+D61+D64+D67+D70+D73+D124+D76+D79+D82+D85+D88+D91+D94+D97+D100+D103+D106+D109+D112+D115+D118+D121</f>
        <v>0</v>
      </c>
      <c r="E126" s="146">
        <f t="shared" ref="E126:O126" si="76">E13+E16+E19+E22+E25+E31+E34+E37+E40+E43+E28+E46+E49+E52+E55+E58+E61+E64+E67+E70+E73+E124+E76+E79+E82+E85+E88+E91+E94+E97+E100+E103+E106+E109+E112+E115+E118+E121</f>
        <v>0</v>
      </c>
      <c r="F126" s="146">
        <f t="shared" si="76"/>
        <v>0</v>
      </c>
      <c r="G126" s="146">
        <f t="shared" si="76"/>
        <v>0</v>
      </c>
      <c r="H126" s="146">
        <f t="shared" si="76"/>
        <v>0</v>
      </c>
      <c r="I126" s="146">
        <f t="shared" si="76"/>
        <v>0</v>
      </c>
      <c r="J126" s="146">
        <f t="shared" si="76"/>
        <v>0</v>
      </c>
      <c r="K126" s="146">
        <f t="shared" si="76"/>
        <v>0</v>
      </c>
      <c r="L126" s="146">
        <f t="shared" si="76"/>
        <v>0</v>
      </c>
      <c r="M126" s="146">
        <f t="shared" si="76"/>
        <v>0</v>
      </c>
      <c r="N126" s="146">
        <f t="shared" si="76"/>
        <v>0</v>
      </c>
      <c r="O126" s="147">
        <f t="shared" si="76"/>
        <v>0</v>
      </c>
      <c r="P126" s="148">
        <f>P11+P14+P17+P20+P23+P26+P29+P32+P35+P38+P41+P44+P47+P50+P53+P56+P59+P62+P65+P68+P71+P74+P77+P80+P83+P86+P89+P92+P95+P98+P101+P104+P107+P110+P113+P116+P119+P122</f>
        <v>0</v>
      </c>
    </row>
    <row r="127" spans="1:16" ht="24" thickBot="1" x14ac:dyDescent="0.35">
      <c r="A127" s="216" t="s">
        <v>501</v>
      </c>
      <c r="B127" s="217"/>
      <c r="C127" s="218"/>
      <c r="D127" s="149">
        <f>D126</f>
        <v>0</v>
      </c>
      <c r="E127" s="150">
        <f>D127+E126</f>
        <v>0</v>
      </c>
      <c r="F127" s="150">
        <f t="shared" ref="F127:N127" si="77">E127+F126</f>
        <v>0</v>
      </c>
      <c r="G127" s="150">
        <f t="shared" si="77"/>
        <v>0</v>
      </c>
      <c r="H127" s="150">
        <f t="shared" si="77"/>
        <v>0</v>
      </c>
      <c r="I127" s="150">
        <f t="shared" si="77"/>
        <v>0</v>
      </c>
      <c r="J127" s="150">
        <f t="shared" si="77"/>
        <v>0</v>
      </c>
      <c r="K127" s="150">
        <f t="shared" si="77"/>
        <v>0</v>
      </c>
      <c r="L127" s="150">
        <f t="shared" si="77"/>
        <v>0</v>
      </c>
      <c r="M127" s="150">
        <f t="shared" si="77"/>
        <v>0</v>
      </c>
      <c r="N127" s="150">
        <f t="shared" si="77"/>
        <v>0</v>
      </c>
      <c r="O127" s="151">
        <f>N127+O126</f>
        <v>0</v>
      </c>
      <c r="P127" s="152"/>
    </row>
    <row r="128" spans="1:16" ht="19.5" thickTop="1" x14ac:dyDescent="0.3"/>
  </sheetData>
  <mergeCells count="160">
    <mergeCell ref="P74:P75"/>
    <mergeCell ref="P77:P78"/>
    <mergeCell ref="P80:P81"/>
    <mergeCell ref="P83:P84"/>
    <mergeCell ref="P86:P87"/>
    <mergeCell ref="P89:P90"/>
    <mergeCell ref="P92:P93"/>
    <mergeCell ref="P113:P114"/>
    <mergeCell ref="P116:P117"/>
    <mergeCell ref="P95:P96"/>
    <mergeCell ref="P98:P99"/>
    <mergeCell ref="P101:P102"/>
    <mergeCell ref="P104:P105"/>
    <mergeCell ref="P107:P108"/>
    <mergeCell ref="P110:P111"/>
    <mergeCell ref="C116:C118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26:B126"/>
    <mergeCell ref="A127:C127"/>
    <mergeCell ref="A6:C6"/>
    <mergeCell ref="A119:A121"/>
    <mergeCell ref="B119:B121"/>
    <mergeCell ref="C119:C121"/>
    <mergeCell ref="B74:B76"/>
    <mergeCell ref="C74:C76"/>
    <mergeCell ref="B77:B79"/>
    <mergeCell ref="C77:C79"/>
    <mergeCell ref="C86:C88"/>
    <mergeCell ref="B89:B91"/>
    <mergeCell ref="C89:C91"/>
    <mergeCell ref="B92:B94"/>
    <mergeCell ref="C92:C94"/>
    <mergeCell ref="B95:B97"/>
    <mergeCell ref="C95:C97"/>
    <mergeCell ref="B98:B100"/>
    <mergeCell ref="C98:C100"/>
    <mergeCell ref="B101:B103"/>
    <mergeCell ref="C101:C103"/>
    <mergeCell ref="B104:B106"/>
    <mergeCell ref="C104:C106"/>
    <mergeCell ref="B107:B109"/>
    <mergeCell ref="A68:A70"/>
    <mergeCell ref="B68:B70"/>
    <mergeCell ref="C68:C70"/>
    <mergeCell ref="P68:P69"/>
    <mergeCell ref="A71:A73"/>
    <mergeCell ref="B71:B73"/>
    <mergeCell ref="C71:C73"/>
    <mergeCell ref="P71:P72"/>
    <mergeCell ref="A122:A124"/>
    <mergeCell ref="B122:B124"/>
    <mergeCell ref="C122:C124"/>
    <mergeCell ref="P122:P123"/>
    <mergeCell ref="P119:P120"/>
    <mergeCell ref="B80:B82"/>
    <mergeCell ref="C80:C82"/>
    <mergeCell ref="B83:B85"/>
    <mergeCell ref="C83:C85"/>
    <mergeCell ref="B86:B88"/>
    <mergeCell ref="C107:C109"/>
    <mergeCell ref="B110:B112"/>
    <mergeCell ref="C110:C112"/>
    <mergeCell ref="B113:B115"/>
    <mergeCell ref="C113:C115"/>
    <mergeCell ref="B116:B118"/>
    <mergeCell ref="A59:A61"/>
    <mergeCell ref="B59:B61"/>
    <mergeCell ref="C59:C61"/>
    <mergeCell ref="P59:P60"/>
    <mergeCell ref="A62:A64"/>
    <mergeCell ref="B62:B64"/>
    <mergeCell ref="C62:C64"/>
    <mergeCell ref="P62:P63"/>
    <mergeCell ref="A65:A67"/>
    <mergeCell ref="B65:B67"/>
    <mergeCell ref="C65:C67"/>
    <mergeCell ref="P65:P66"/>
    <mergeCell ref="A50:A52"/>
    <mergeCell ref="B50:B52"/>
    <mergeCell ref="C50:C52"/>
    <mergeCell ref="P50:P51"/>
    <mergeCell ref="A53:A55"/>
    <mergeCell ref="B53:B55"/>
    <mergeCell ref="C53:C55"/>
    <mergeCell ref="P53:P54"/>
    <mergeCell ref="A56:A58"/>
    <mergeCell ref="B56:B58"/>
    <mergeCell ref="C56:C58"/>
    <mergeCell ref="P56:P57"/>
    <mergeCell ref="A41:A43"/>
    <mergeCell ref="B41:B43"/>
    <mergeCell ref="C41:C43"/>
    <mergeCell ref="P41:P42"/>
    <mergeCell ref="A44:A46"/>
    <mergeCell ref="B44:B46"/>
    <mergeCell ref="C44:C46"/>
    <mergeCell ref="P44:P45"/>
    <mergeCell ref="A47:A49"/>
    <mergeCell ref="B47:B49"/>
    <mergeCell ref="C47:C49"/>
    <mergeCell ref="P47:P48"/>
    <mergeCell ref="A32:A34"/>
    <mergeCell ref="B32:B34"/>
    <mergeCell ref="C32:C34"/>
    <mergeCell ref="P32:P33"/>
    <mergeCell ref="A35:A37"/>
    <mergeCell ref="B35:B37"/>
    <mergeCell ref="C35:C37"/>
    <mergeCell ref="P35:P36"/>
    <mergeCell ref="A38:A40"/>
    <mergeCell ref="B38:B40"/>
    <mergeCell ref="C38:C40"/>
    <mergeCell ref="P38:P39"/>
    <mergeCell ref="A23:A25"/>
    <mergeCell ref="B23:B25"/>
    <mergeCell ref="C23:C25"/>
    <mergeCell ref="P23:P24"/>
    <mergeCell ref="A26:A28"/>
    <mergeCell ref="B26:B28"/>
    <mergeCell ref="C26:C28"/>
    <mergeCell ref="P26:P27"/>
    <mergeCell ref="A29:A31"/>
    <mergeCell ref="B29:B31"/>
    <mergeCell ref="C29:C31"/>
    <mergeCell ref="P29:P30"/>
    <mergeCell ref="A14:A16"/>
    <mergeCell ref="B14:B16"/>
    <mergeCell ref="C14:C16"/>
    <mergeCell ref="P14:P15"/>
    <mergeCell ref="A17:A19"/>
    <mergeCell ref="B17:B19"/>
    <mergeCell ref="C17:C19"/>
    <mergeCell ref="P17:P18"/>
    <mergeCell ref="A20:A22"/>
    <mergeCell ref="B20:B22"/>
    <mergeCell ref="C20:C22"/>
    <mergeCell ref="P20:P21"/>
    <mergeCell ref="A7:B7"/>
    <mergeCell ref="A9:A10"/>
    <mergeCell ref="B9:B10"/>
    <mergeCell ref="C9:C10"/>
    <mergeCell ref="P9:P10"/>
    <mergeCell ref="A11:A13"/>
    <mergeCell ref="B11:B13"/>
    <mergeCell ref="C11:C13"/>
    <mergeCell ref="P11:P12"/>
  </mergeCells>
  <phoneticPr fontId="17" type="noConversion"/>
  <conditionalFormatting sqref="D12:O12 D15:O15 D18:O18">
    <cfRule type="cellIs" dxfId="29" priority="28" operator="greaterThan">
      <formula>0</formula>
    </cfRule>
    <cfRule type="cellIs" dxfId="28" priority="29" operator="equal">
      <formula>" "</formula>
    </cfRule>
    <cfRule type="cellIs" dxfId="27" priority="30" stopIfTrue="1" operator="equal">
      <formula>" "</formula>
    </cfRule>
  </conditionalFormatting>
  <conditionalFormatting sqref="D21:O21 D24:O24 D27:O27 D30:O30 D33:O33 D36:O36 D39:O39 D42:O42 D45:O45 D48:O48 D51:O51 D54:O54 D57:O57">
    <cfRule type="cellIs" dxfId="26" priority="25" operator="greaterThan">
      <formula>0</formula>
    </cfRule>
    <cfRule type="cellIs" dxfId="25" priority="26" operator="equal">
      <formula>" "</formula>
    </cfRule>
    <cfRule type="cellIs" dxfId="24" priority="27" stopIfTrue="1" operator="equal">
      <formula>" "</formula>
    </cfRule>
  </conditionalFormatting>
  <conditionalFormatting sqref="D60:O60">
    <cfRule type="cellIs" dxfId="23" priority="22" operator="greaterThan">
      <formula>0</formula>
    </cfRule>
    <cfRule type="cellIs" dxfId="22" priority="23" operator="equal">
      <formula>" "</formula>
    </cfRule>
    <cfRule type="cellIs" dxfId="21" priority="24" stopIfTrue="1" operator="equal">
      <formula>" "</formula>
    </cfRule>
  </conditionalFormatting>
  <conditionalFormatting sqref="D63:O63">
    <cfRule type="cellIs" dxfId="20" priority="19" operator="greaterThan">
      <formula>0</formula>
    </cfRule>
    <cfRule type="cellIs" dxfId="19" priority="20" operator="equal">
      <formula>" "</formula>
    </cfRule>
    <cfRule type="cellIs" dxfId="18" priority="21" stopIfTrue="1" operator="equal">
      <formula>" "</formula>
    </cfRule>
  </conditionalFormatting>
  <conditionalFormatting sqref="D66:O66">
    <cfRule type="cellIs" dxfId="17" priority="7" operator="greaterThan">
      <formula>0</formula>
    </cfRule>
    <cfRule type="cellIs" dxfId="16" priority="8" operator="equal">
      <formula>" "</formula>
    </cfRule>
    <cfRule type="cellIs" dxfId="15" priority="9" stopIfTrue="1" operator="equal">
      <formula>" "</formula>
    </cfRule>
  </conditionalFormatting>
  <conditionalFormatting sqref="D69:O69">
    <cfRule type="cellIs" dxfId="14" priority="16" operator="greaterThan">
      <formula>0</formula>
    </cfRule>
    <cfRule type="cellIs" dxfId="13" priority="17" operator="equal">
      <formula>" "</formula>
    </cfRule>
    <cfRule type="cellIs" dxfId="12" priority="18" stopIfTrue="1" operator="equal">
      <formula>" "</formula>
    </cfRule>
  </conditionalFormatting>
  <conditionalFormatting sqref="D72:O72">
    <cfRule type="cellIs" dxfId="11" priority="13" operator="greaterThan">
      <formula>0</formula>
    </cfRule>
    <cfRule type="cellIs" dxfId="10" priority="14" operator="equal">
      <formula>" "</formula>
    </cfRule>
    <cfRule type="cellIs" dxfId="9" priority="15" stopIfTrue="1" operator="equal">
      <formula>" "</formula>
    </cfRule>
  </conditionalFormatting>
  <conditionalFormatting sqref="D75:O75 D78:O78 D81:O81 D84:O84 D87:O87 D90:O90 D93:O93 D96:O96 D99:O99 D102:O102 D105:O105 D108:O108 D111:O111 D114:O114 D117:O117">
    <cfRule type="cellIs" dxfId="8" priority="1" operator="greaterThan">
      <formula>0</formula>
    </cfRule>
    <cfRule type="cellIs" dxfId="7" priority="2" operator="equal">
      <formula>" "</formula>
    </cfRule>
    <cfRule type="cellIs" dxfId="6" priority="3" stopIfTrue="1" operator="equal">
      <formula>" "</formula>
    </cfRule>
  </conditionalFormatting>
  <conditionalFormatting sqref="D120:O120">
    <cfRule type="cellIs" dxfId="5" priority="4" operator="greaterThan">
      <formula>0</formula>
    </cfRule>
    <cfRule type="cellIs" dxfId="4" priority="5" operator="equal">
      <formula>" "</formula>
    </cfRule>
    <cfRule type="cellIs" dxfId="3" priority="6" stopIfTrue="1" operator="equal">
      <formula>" "</formula>
    </cfRule>
  </conditionalFormatting>
  <conditionalFormatting sqref="D123:O123">
    <cfRule type="cellIs" dxfId="2" priority="10" operator="greaterThan">
      <formula>0</formula>
    </cfRule>
    <cfRule type="cellIs" dxfId="1" priority="11" operator="equal">
      <formula>" "</formula>
    </cfRule>
    <cfRule type="cellIs" dxfId="0" priority="12" stopIfTrue="1" operator="equal">
      <formula>" "</formula>
    </cfRule>
  </conditionalFormatting>
  <pageMargins left="0.25" right="0.25" top="0.75" bottom="0.75" header="0.3" footer="0.3"/>
  <pageSetup paperSize="9" scale="25" fitToHeight="0" orientation="landscape" r:id="rId1"/>
  <rowBreaks count="1" manualBreakCount="1">
    <brk id="106" max="16383" man="1"/>
  </rowBreaks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4DFE-013D-4703-8E54-0F2544AC2AD6}">
  <sheetPr codeName="Planilha6"/>
  <dimension ref="A1:L60"/>
  <sheetViews>
    <sheetView workbookViewId="0">
      <selection activeCell="A6" sqref="A6:L6"/>
    </sheetView>
  </sheetViews>
  <sheetFormatPr defaultRowHeight="15" x14ac:dyDescent="0.25"/>
  <sheetData>
    <row r="1" spans="1:12" x14ac:dyDescent="0.25">
      <c r="A1" s="226" t="s">
        <v>211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</row>
    <row r="2" spans="1:12" x14ac:dyDescent="0.25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</row>
    <row r="3" spans="1:12" x14ac:dyDescent="0.25">
      <c r="A3" s="229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</row>
    <row r="4" spans="1:12" x14ac:dyDescent="0.25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1"/>
    </row>
    <row r="5" spans="1:12" ht="15.75" thickBot="1" x14ac:dyDescent="0.3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4"/>
    </row>
    <row r="6" spans="1:12" ht="15.75" thickBot="1" x14ac:dyDescent="0.3">
      <c r="A6" s="235" t="s">
        <v>212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7"/>
    </row>
    <row r="7" spans="1:12" ht="15.75" thickBot="1" x14ac:dyDescent="0.3">
      <c r="A7" s="22" t="s">
        <v>210</v>
      </c>
      <c r="B7" s="238" t="s">
        <v>213</v>
      </c>
      <c r="C7" s="239"/>
      <c r="D7" s="239"/>
      <c r="E7" s="239"/>
      <c r="F7" s="239"/>
      <c r="G7" s="239"/>
      <c r="H7" s="239"/>
      <c r="I7" s="239"/>
      <c r="J7" s="239"/>
      <c r="K7" s="239"/>
      <c r="L7" s="240"/>
    </row>
    <row r="8" spans="1:12" x14ac:dyDescent="0.25">
      <c r="A8" s="23"/>
      <c r="B8" s="24"/>
      <c r="C8" s="25"/>
      <c r="D8" s="25"/>
      <c r="E8" s="25"/>
      <c r="F8" s="26"/>
      <c r="G8" s="23"/>
      <c r="H8" s="25"/>
      <c r="I8" s="25"/>
      <c r="J8" s="25"/>
      <c r="K8" s="25"/>
      <c r="L8" s="26"/>
    </row>
    <row r="9" spans="1:12" x14ac:dyDescent="0.25">
      <c r="A9" s="27"/>
      <c r="B9" s="28"/>
      <c r="C9" s="28"/>
      <c r="D9" s="28"/>
      <c r="E9" s="28"/>
      <c r="F9" s="29"/>
      <c r="G9" s="27"/>
      <c r="H9" s="28"/>
      <c r="I9" s="28"/>
      <c r="J9" s="28"/>
      <c r="K9" s="28"/>
      <c r="L9" s="29"/>
    </row>
    <row r="10" spans="1:12" x14ac:dyDescent="0.25">
      <c r="A10" s="27"/>
      <c r="B10" s="28"/>
      <c r="C10" s="28"/>
      <c r="E10" s="28"/>
      <c r="F10" s="29"/>
      <c r="G10" s="27"/>
      <c r="H10" s="28"/>
      <c r="I10" s="28"/>
      <c r="J10" s="28"/>
      <c r="K10" s="28"/>
      <c r="L10" s="29"/>
    </row>
    <row r="11" spans="1:12" x14ac:dyDescent="0.25">
      <c r="A11" s="27"/>
      <c r="B11" s="28"/>
      <c r="C11" s="28"/>
      <c r="D11" s="28"/>
      <c r="E11" s="28"/>
      <c r="F11" s="29"/>
      <c r="G11" s="27"/>
      <c r="H11" s="28"/>
      <c r="I11" s="28"/>
      <c r="J11" s="28"/>
      <c r="K11" s="28"/>
      <c r="L11" s="29"/>
    </row>
    <row r="12" spans="1:12" x14ac:dyDescent="0.25">
      <c r="A12" s="27"/>
      <c r="B12" s="28"/>
      <c r="C12" s="28"/>
      <c r="D12" s="28"/>
      <c r="E12" s="28"/>
      <c r="F12" s="29"/>
      <c r="G12" s="27"/>
      <c r="H12" s="28"/>
      <c r="I12" s="28"/>
      <c r="J12" s="28"/>
      <c r="K12" s="28"/>
      <c r="L12" s="29"/>
    </row>
    <row r="13" spans="1:12" x14ac:dyDescent="0.25">
      <c r="A13" s="27"/>
      <c r="B13" s="28"/>
      <c r="C13" s="28"/>
      <c r="D13" s="28"/>
      <c r="E13" s="28"/>
      <c r="F13" s="29"/>
      <c r="G13" s="27"/>
      <c r="H13" s="28"/>
      <c r="I13" s="28"/>
      <c r="J13" s="28"/>
      <c r="K13" s="28"/>
      <c r="L13" s="29"/>
    </row>
    <row r="14" spans="1:12" x14ac:dyDescent="0.25">
      <c r="A14" s="27"/>
      <c r="B14" s="28"/>
      <c r="C14" s="28"/>
      <c r="D14" s="28"/>
      <c r="E14" s="28"/>
      <c r="F14" s="29"/>
      <c r="G14" s="27"/>
      <c r="H14" s="28"/>
      <c r="I14" s="28"/>
      <c r="J14" s="28"/>
      <c r="K14" s="28"/>
      <c r="L14" s="29"/>
    </row>
    <row r="15" spans="1:12" x14ac:dyDescent="0.25">
      <c r="A15" s="27"/>
      <c r="B15" s="28"/>
      <c r="C15" s="28"/>
      <c r="D15" s="28"/>
      <c r="E15" s="28"/>
      <c r="F15" s="29"/>
      <c r="G15" s="27"/>
      <c r="H15" s="28"/>
      <c r="I15" s="28"/>
      <c r="J15" s="28"/>
      <c r="K15" s="28"/>
      <c r="L15" s="29"/>
    </row>
    <row r="16" spans="1:12" x14ac:dyDescent="0.25">
      <c r="A16" s="27"/>
      <c r="B16" s="28"/>
      <c r="C16" s="28"/>
      <c r="D16" s="28"/>
      <c r="E16" s="28"/>
      <c r="F16" s="29"/>
      <c r="G16" s="27"/>
      <c r="H16" s="28"/>
      <c r="I16" s="28"/>
      <c r="J16" s="28"/>
      <c r="K16" s="28"/>
      <c r="L16" s="29"/>
    </row>
    <row r="17" spans="1:12" x14ac:dyDescent="0.25">
      <c r="A17" s="27"/>
      <c r="B17" s="28"/>
      <c r="C17" s="28"/>
      <c r="D17" s="28"/>
      <c r="E17" s="28"/>
      <c r="F17" s="29"/>
      <c r="G17" s="27"/>
      <c r="H17" s="28"/>
      <c r="I17" s="28"/>
      <c r="J17" s="28"/>
      <c r="K17" s="28"/>
      <c r="L17" s="29"/>
    </row>
    <row r="18" spans="1:12" x14ac:dyDescent="0.25">
      <c r="A18" s="27"/>
      <c r="B18" s="28"/>
      <c r="C18" s="28"/>
      <c r="D18" s="28"/>
      <c r="E18" s="28"/>
      <c r="F18" s="29"/>
      <c r="G18" s="27"/>
      <c r="H18" s="28"/>
      <c r="I18" s="28"/>
      <c r="J18" s="28"/>
      <c r="K18" s="28"/>
      <c r="L18" s="29"/>
    </row>
    <row r="19" spans="1:12" x14ac:dyDescent="0.25">
      <c r="A19" s="27"/>
      <c r="B19" s="28"/>
      <c r="C19" s="28"/>
      <c r="D19" s="28"/>
      <c r="E19" s="28"/>
      <c r="F19" s="29"/>
      <c r="G19" s="27"/>
      <c r="H19" s="28"/>
      <c r="I19" s="28"/>
      <c r="J19" s="28"/>
      <c r="K19" s="28"/>
      <c r="L19" s="29"/>
    </row>
    <row r="20" spans="1:12" x14ac:dyDescent="0.25">
      <c r="A20" s="27"/>
      <c r="B20" s="28"/>
      <c r="C20" s="28"/>
      <c r="D20" s="28"/>
      <c r="E20" s="28"/>
      <c r="F20" s="29"/>
      <c r="G20" s="27"/>
      <c r="H20" s="28"/>
      <c r="I20" s="28"/>
      <c r="J20" s="28"/>
      <c r="K20" s="28"/>
      <c r="L20" s="29"/>
    </row>
    <row r="21" spans="1:12" x14ac:dyDescent="0.25">
      <c r="A21" s="220" t="s">
        <v>215</v>
      </c>
      <c r="B21" s="221"/>
      <c r="C21" s="221"/>
      <c r="D21" s="221"/>
      <c r="E21" s="221"/>
      <c r="F21" s="222"/>
      <c r="G21" s="220" t="s">
        <v>216</v>
      </c>
      <c r="H21" s="241"/>
      <c r="I21" s="241"/>
      <c r="J21" s="241"/>
      <c r="K21" s="241"/>
      <c r="L21" s="242"/>
    </row>
    <row r="22" spans="1:12" ht="15.75" thickBot="1" x14ac:dyDescent="0.3">
      <c r="A22" s="223"/>
      <c r="B22" s="224"/>
      <c r="C22" s="224"/>
      <c r="D22" s="224"/>
      <c r="E22" s="224"/>
      <c r="F22" s="225"/>
      <c r="G22" s="243"/>
      <c r="H22" s="244"/>
      <c r="I22" s="244"/>
      <c r="J22" s="244"/>
      <c r="K22" s="244"/>
      <c r="L22" s="245"/>
    </row>
    <row r="23" spans="1:12" x14ac:dyDescent="0.25">
      <c r="A23" s="23"/>
      <c r="B23" s="25"/>
      <c r="C23" s="25"/>
      <c r="D23" s="25"/>
      <c r="E23" s="25"/>
      <c r="F23" s="26"/>
      <c r="G23" s="23"/>
      <c r="H23" s="25"/>
      <c r="I23" s="25"/>
      <c r="J23" s="25"/>
      <c r="K23" s="25"/>
      <c r="L23" s="26"/>
    </row>
    <row r="24" spans="1:12" x14ac:dyDescent="0.25">
      <c r="A24" s="27"/>
      <c r="B24" s="28"/>
      <c r="C24" s="28"/>
      <c r="D24" s="28"/>
      <c r="E24" s="28"/>
      <c r="F24" s="29"/>
      <c r="G24" s="27"/>
      <c r="H24" s="28"/>
      <c r="I24" s="28"/>
      <c r="J24" s="28"/>
      <c r="K24" s="28"/>
      <c r="L24" s="29"/>
    </row>
    <row r="25" spans="1:12" x14ac:dyDescent="0.25">
      <c r="A25" s="27"/>
      <c r="B25" s="28"/>
      <c r="C25" s="28"/>
      <c r="D25" s="28"/>
      <c r="E25" s="28"/>
      <c r="F25" s="29"/>
      <c r="G25" s="27"/>
      <c r="H25" s="28"/>
      <c r="I25" s="28"/>
      <c r="J25" s="28"/>
      <c r="K25" s="28"/>
      <c r="L25" s="29"/>
    </row>
    <row r="26" spans="1:12" x14ac:dyDescent="0.25">
      <c r="A26" s="27"/>
      <c r="B26" s="28"/>
      <c r="C26" s="28"/>
      <c r="D26" s="28"/>
      <c r="E26" s="28"/>
      <c r="F26" s="29"/>
      <c r="G26" s="27"/>
      <c r="H26" s="28"/>
      <c r="I26" s="28"/>
      <c r="J26" s="28"/>
      <c r="K26" s="28"/>
      <c r="L26" s="29"/>
    </row>
    <row r="27" spans="1:12" x14ac:dyDescent="0.25">
      <c r="A27" s="27"/>
      <c r="B27" s="28"/>
      <c r="C27" s="28"/>
      <c r="D27" s="28"/>
      <c r="E27" s="28"/>
      <c r="F27" s="29"/>
      <c r="G27" s="27"/>
      <c r="H27" s="28"/>
      <c r="I27" s="28"/>
      <c r="J27" s="28"/>
      <c r="K27" s="28"/>
      <c r="L27" s="29"/>
    </row>
    <row r="28" spans="1:12" x14ac:dyDescent="0.25">
      <c r="A28" s="27"/>
      <c r="B28" s="28"/>
      <c r="C28" s="28"/>
      <c r="D28" s="28"/>
      <c r="E28" s="28"/>
      <c r="F28" s="29"/>
      <c r="G28" s="27"/>
      <c r="H28" s="28"/>
      <c r="I28" s="28"/>
      <c r="J28" s="28"/>
      <c r="K28" s="28"/>
      <c r="L28" s="29"/>
    </row>
    <row r="29" spans="1:12" x14ac:dyDescent="0.25">
      <c r="A29" s="27"/>
      <c r="B29" s="28"/>
      <c r="C29" s="28"/>
      <c r="D29" s="28"/>
      <c r="E29" s="28"/>
      <c r="F29" s="29"/>
      <c r="G29" s="27"/>
      <c r="H29" s="28"/>
      <c r="I29" s="28"/>
      <c r="J29" s="28"/>
      <c r="K29" s="28"/>
      <c r="L29" s="29"/>
    </row>
    <row r="30" spans="1:12" x14ac:dyDescent="0.25">
      <c r="A30" s="27"/>
      <c r="B30" s="28"/>
      <c r="C30" s="28"/>
      <c r="D30" s="28"/>
      <c r="E30" s="28"/>
      <c r="F30" s="29"/>
      <c r="G30" s="27"/>
      <c r="H30" s="28"/>
      <c r="I30" s="28"/>
      <c r="J30" s="28"/>
      <c r="K30" s="28"/>
      <c r="L30" s="29"/>
    </row>
    <row r="31" spans="1:12" x14ac:dyDescent="0.25">
      <c r="A31" s="27"/>
      <c r="B31" s="28"/>
      <c r="C31" s="28"/>
      <c r="D31" s="28"/>
      <c r="E31" s="28"/>
      <c r="F31" s="29"/>
      <c r="G31" s="27"/>
      <c r="H31" s="28"/>
      <c r="I31" s="28"/>
      <c r="J31" s="28"/>
      <c r="K31" s="28"/>
      <c r="L31" s="29"/>
    </row>
    <row r="32" spans="1:12" x14ac:dyDescent="0.25">
      <c r="A32" s="27"/>
      <c r="B32" s="28"/>
      <c r="C32" s="28"/>
      <c r="D32" s="28"/>
      <c r="E32" s="28"/>
      <c r="F32" s="29"/>
      <c r="G32" s="27"/>
      <c r="H32" s="28"/>
      <c r="I32" s="28"/>
      <c r="J32" s="28"/>
      <c r="K32" s="28"/>
      <c r="L32" s="29"/>
    </row>
    <row r="33" spans="1:12" x14ac:dyDescent="0.25">
      <c r="A33" s="27"/>
      <c r="B33" s="28"/>
      <c r="C33" s="28"/>
      <c r="D33" s="28"/>
      <c r="E33" s="28"/>
      <c r="F33" s="29"/>
      <c r="G33" s="27"/>
      <c r="H33" s="28"/>
      <c r="I33" s="28"/>
      <c r="J33" s="28"/>
      <c r="K33" s="28"/>
      <c r="L33" s="29"/>
    </row>
    <row r="34" spans="1:12" x14ac:dyDescent="0.25">
      <c r="A34" s="27"/>
      <c r="B34" s="28"/>
      <c r="C34" s="28"/>
      <c r="D34" s="28"/>
      <c r="E34" s="28"/>
      <c r="F34" s="29"/>
      <c r="G34" s="27"/>
      <c r="H34" s="28"/>
      <c r="I34" s="28"/>
      <c r="J34" s="28"/>
      <c r="K34" s="28"/>
      <c r="L34" s="29"/>
    </row>
    <row r="35" spans="1:12" x14ac:dyDescent="0.25">
      <c r="A35" s="27"/>
      <c r="B35" s="28"/>
      <c r="C35" s="28"/>
      <c r="D35" s="28"/>
      <c r="E35" s="28"/>
      <c r="F35" s="29"/>
      <c r="G35" s="27"/>
      <c r="H35" s="28"/>
      <c r="I35" s="28"/>
      <c r="J35" s="28"/>
      <c r="K35" s="28"/>
      <c r="L35" s="29"/>
    </row>
    <row r="36" spans="1:12" x14ac:dyDescent="0.25">
      <c r="A36" s="220" t="s">
        <v>216</v>
      </c>
      <c r="B36" s="241"/>
      <c r="C36" s="241"/>
      <c r="D36" s="241"/>
      <c r="E36" s="241"/>
      <c r="F36" s="242"/>
      <c r="G36" s="220" t="s">
        <v>217</v>
      </c>
      <c r="H36" s="221"/>
      <c r="I36" s="221"/>
      <c r="J36" s="221"/>
      <c r="K36" s="221"/>
      <c r="L36" s="222"/>
    </row>
    <row r="37" spans="1:12" ht="15.75" thickBot="1" x14ac:dyDescent="0.3">
      <c r="A37" s="243"/>
      <c r="B37" s="244"/>
      <c r="C37" s="244"/>
      <c r="D37" s="244"/>
      <c r="E37" s="244"/>
      <c r="F37" s="245"/>
      <c r="G37" s="223"/>
      <c r="H37" s="224"/>
      <c r="I37" s="224"/>
      <c r="J37" s="224"/>
      <c r="K37" s="224"/>
      <c r="L37" s="225"/>
    </row>
    <row r="38" spans="1:12" x14ac:dyDescent="0.25">
      <c r="A38" s="23"/>
      <c r="B38" s="25"/>
      <c r="C38" s="25"/>
      <c r="D38" s="25"/>
      <c r="E38" s="25"/>
      <c r="F38" s="26"/>
      <c r="G38" s="23"/>
      <c r="H38" s="25"/>
      <c r="I38" s="25"/>
      <c r="J38" s="25"/>
      <c r="K38" s="25"/>
      <c r="L38" s="26"/>
    </row>
    <row r="39" spans="1:12" x14ac:dyDescent="0.25">
      <c r="A39" s="27"/>
      <c r="B39" s="28"/>
      <c r="C39" s="28"/>
      <c r="D39" s="28"/>
      <c r="E39" s="28"/>
      <c r="F39" s="29"/>
      <c r="G39" s="27"/>
      <c r="H39" s="28"/>
      <c r="I39" s="28"/>
      <c r="J39" s="28"/>
      <c r="K39" s="28"/>
      <c r="L39" s="29"/>
    </row>
    <row r="40" spans="1:12" x14ac:dyDescent="0.25">
      <c r="A40" s="27"/>
      <c r="B40" s="28"/>
      <c r="C40" s="28"/>
      <c r="D40" s="28"/>
      <c r="E40" s="28"/>
      <c r="F40" s="29"/>
      <c r="G40" s="27"/>
      <c r="H40" s="28"/>
      <c r="I40" s="28"/>
      <c r="J40" s="28"/>
      <c r="K40" s="28"/>
      <c r="L40" s="29"/>
    </row>
    <row r="41" spans="1:12" x14ac:dyDescent="0.25">
      <c r="A41" s="27"/>
      <c r="B41" s="28"/>
      <c r="C41" s="28"/>
      <c r="D41" s="28"/>
      <c r="E41" s="28"/>
      <c r="F41" s="29"/>
      <c r="G41" s="27"/>
      <c r="H41" s="28"/>
      <c r="I41" s="28"/>
      <c r="J41" s="28"/>
      <c r="K41" s="28"/>
      <c r="L41" s="29"/>
    </row>
    <row r="42" spans="1:12" x14ac:dyDescent="0.25">
      <c r="A42" s="27"/>
      <c r="B42" s="28"/>
      <c r="C42" s="28"/>
      <c r="D42" s="28"/>
      <c r="E42" s="28"/>
      <c r="F42" s="29"/>
      <c r="G42" s="27"/>
      <c r="H42" s="28"/>
      <c r="I42" s="28"/>
      <c r="J42" s="28"/>
      <c r="K42" s="28"/>
      <c r="L42" s="29"/>
    </row>
    <row r="43" spans="1:12" x14ac:dyDescent="0.25">
      <c r="A43" s="27"/>
      <c r="B43" s="28"/>
      <c r="C43" s="28"/>
      <c r="D43" s="28"/>
      <c r="E43" s="28"/>
      <c r="F43" s="29"/>
      <c r="G43" s="27"/>
      <c r="H43" s="28"/>
      <c r="I43" s="28"/>
      <c r="J43" s="28"/>
      <c r="K43" s="28"/>
      <c r="L43" s="29"/>
    </row>
    <row r="44" spans="1:12" x14ac:dyDescent="0.25">
      <c r="A44" s="27"/>
      <c r="B44" s="28"/>
      <c r="C44" s="28"/>
      <c r="D44" s="28"/>
      <c r="E44" s="28"/>
      <c r="F44" s="29"/>
      <c r="G44" s="27"/>
      <c r="H44" s="28"/>
      <c r="I44" s="28"/>
      <c r="J44" s="28"/>
      <c r="K44" s="28"/>
      <c r="L44" s="29"/>
    </row>
    <row r="45" spans="1:12" x14ac:dyDescent="0.25">
      <c r="A45" s="27"/>
      <c r="B45" s="28"/>
      <c r="C45" s="28"/>
      <c r="D45" s="28"/>
      <c r="E45" s="28"/>
      <c r="F45" s="29"/>
      <c r="G45" s="27"/>
      <c r="H45" s="28"/>
      <c r="I45" s="28"/>
      <c r="J45" s="28"/>
      <c r="K45" s="28"/>
      <c r="L45" s="29"/>
    </row>
    <row r="46" spans="1:12" x14ac:dyDescent="0.25">
      <c r="A46" s="27"/>
      <c r="B46" s="28"/>
      <c r="C46" s="28"/>
      <c r="D46" s="28"/>
      <c r="E46" s="28"/>
      <c r="F46" s="29"/>
      <c r="G46" s="27"/>
      <c r="H46" s="28"/>
      <c r="I46" s="28"/>
      <c r="J46" s="28"/>
      <c r="K46" s="28"/>
      <c r="L46" s="29"/>
    </row>
    <row r="47" spans="1:12" x14ac:dyDescent="0.25">
      <c r="A47" s="27"/>
      <c r="B47" s="28"/>
      <c r="C47" s="28"/>
      <c r="D47" s="28"/>
      <c r="E47" s="28"/>
      <c r="F47" s="29"/>
      <c r="G47" s="27"/>
      <c r="H47" s="28"/>
      <c r="I47" s="28"/>
      <c r="J47" s="28"/>
      <c r="K47" s="28"/>
      <c r="L47" s="29"/>
    </row>
    <row r="48" spans="1:12" x14ac:dyDescent="0.25">
      <c r="A48" s="27"/>
      <c r="B48" s="28"/>
      <c r="C48" s="28"/>
      <c r="D48" s="28"/>
      <c r="E48" s="28"/>
      <c r="F48" s="29"/>
      <c r="G48" s="27"/>
      <c r="H48" s="28"/>
      <c r="I48" s="28"/>
      <c r="J48" s="28"/>
      <c r="K48" s="28"/>
      <c r="L48" s="29"/>
    </row>
    <row r="49" spans="1:12" x14ac:dyDescent="0.25">
      <c r="A49" s="27"/>
      <c r="B49" s="28"/>
      <c r="C49" s="28"/>
      <c r="D49" s="28"/>
      <c r="E49" s="28"/>
      <c r="F49" s="29"/>
      <c r="G49" s="27"/>
      <c r="H49" s="28"/>
      <c r="I49" s="28"/>
      <c r="J49" s="28"/>
      <c r="K49" s="28"/>
      <c r="L49" s="29"/>
    </row>
    <row r="50" spans="1:12" x14ac:dyDescent="0.25">
      <c r="A50" s="220" t="s">
        <v>219</v>
      </c>
      <c r="B50" s="221"/>
      <c r="C50" s="221"/>
      <c r="D50" s="221"/>
      <c r="E50" s="221"/>
      <c r="F50" s="222"/>
      <c r="G50" s="220" t="s">
        <v>218</v>
      </c>
      <c r="H50" s="221"/>
      <c r="I50" s="221"/>
      <c r="J50" s="221"/>
      <c r="K50" s="221"/>
      <c r="L50" s="222"/>
    </row>
    <row r="51" spans="1:12" ht="15.75" thickBot="1" x14ac:dyDescent="0.3">
      <c r="A51" s="223"/>
      <c r="B51" s="224"/>
      <c r="C51" s="224"/>
      <c r="D51" s="224"/>
      <c r="E51" s="224"/>
      <c r="F51" s="225"/>
      <c r="G51" s="223"/>
      <c r="H51" s="224"/>
      <c r="I51" s="224"/>
      <c r="J51" s="224"/>
      <c r="K51" s="224"/>
      <c r="L51" s="225"/>
    </row>
    <row r="52" spans="1:12" x14ac:dyDescent="0.25">
      <c r="A52" s="30" t="s">
        <v>214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2"/>
    </row>
    <row r="53" spans="1:12" x14ac:dyDescent="0.25">
      <c r="A53" s="33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34"/>
    </row>
    <row r="54" spans="1:12" x14ac:dyDescent="0.25">
      <c r="A54" s="33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34"/>
    </row>
    <row r="55" spans="1:12" x14ac:dyDescent="0.25">
      <c r="A55" s="33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34"/>
    </row>
    <row r="56" spans="1:12" x14ac:dyDescent="0.25">
      <c r="A56" s="33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34"/>
    </row>
    <row r="57" spans="1:12" x14ac:dyDescent="0.25">
      <c r="A57" s="33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34"/>
    </row>
    <row r="58" spans="1:12" x14ac:dyDescent="0.25">
      <c r="A58" s="33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34"/>
    </row>
    <row r="59" spans="1:12" x14ac:dyDescent="0.25">
      <c r="A59" s="33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34"/>
    </row>
    <row r="60" spans="1:12" ht="15.75" thickBot="1" x14ac:dyDescent="0.3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7"/>
    </row>
  </sheetData>
  <mergeCells count="9">
    <mergeCell ref="A50:F51"/>
    <mergeCell ref="A1:L5"/>
    <mergeCell ref="A6:L6"/>
    <mergeCell ref="B7:L7"/>
    <mergeCell ref="A21:F22"/>
    <mergeCell ref="G21:L22"/>
    <mergeCell ref="G36:L37"/>
    <mergeCell ref="G50:L51"/>
    <mergeCell ref="A36:F3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AnalÍtica</vt:lpstr>
      <vt:lpstr>Resumo</vt:lpstr>
      <vt:lpstr>Cronograma</vt:lpstr>
      <vt:lpstr>RF</vt:lpstr>
      <vt:lpstr>'Planilha AnalÍtica'!Area_de_impressao</vt:lpstr>
      <vt:lpstr>Cronograma!Titulos_de_impressao</vt:lpstr>
      <vt:lpstr>'Planilha AnalÍtica'!Titulos_de_impressao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Aniceto Vaz Filho</dc:creator>
  <cp:lastModifiedBy>Geraldo Aniceto Vaz Filho</cp:lastModifiedBy>
  <cp:lastPrinted>2025-10-09T17:00:30Z</cp:lastPrinted>
  <dcterms:created xsi:type="dcterms:W3CDTF">2016-01-06T14:59:19Z</dcterms:created>
  <dcterms:modified xsi:type="dcterms:W3CDTF">2025-12-19T18:15:25Z</dcterms:modified>
</cp:coreProperties>
</file>