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3 - LESTE II ✓\03 - Hospital Geral de Itaim Paulista\"/>
    </mc:Choice>
  </mc:AlternateContent>
  <xr:revisionPtr revIDLastSave="0" documentId="13_ncr:1_{7350A9B1-1E2B-4D2B-A16E-C72C858E554F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K28" i="11" l="1"/>
  <c r="I125" i="11"/>
  <c r="J123" i="11"/>
  <c r="I118" i="11"/>
  <c r="J106" i="11"/>
  <c r="J103" i="11"/>
  <c r="J95" i="11"/>
  <c r="J85" i="11"/>
  <c r="J82" i="11"/>
  <c r="J81" i="11"/>
  <c r="J69" i="11"/>
  <c r="J54" i="11"/>
  <c r="J50" i="11"/>
  <c r="J48" i="11"/>
  <c r="J47" i="11"/>
  <c r="J118" i="11"/>
  <c r="J104" i="11" l="1"/>
  <c r="J96" i="11"/>
  <c r="J111" i="11"/>
  <c r="J112" i="11"/>
  <c r="J86" i="11"/>
  <c r="J87" i="11"/>
  <c r="J90" i="11"/>
  <c r="K118" i="11"/>
  <c r="J92" i="11"/>
  <c r="J94" i="11"/>
  <c r="J129" i="11"/>
  <c r="J131" i="11"/>
  <c r="J105" i="11"/>
  <c r="J132" i="11"/>
  <c r="J135" i="11"/>
  <c r="J110" i="11"/>
  <c r="J136" i="11"/>
  <c r="I37" i="11"/>
  <c r="I49" i="11"/>
  <c r="I63" i="11"/>
  <c r="I77" i="11"/>
  <c r="I94" i="11"/>
  <c r="K94" i="11" s="1"/>
  <c r="I106" i="11"/>
  <c r="K106" i="11" s="1"/>
  <c r="I115" i="11"/>
  <c r="I130" i="11"/>
  <c r="I44" i="11"/>
  <c r="I56" i="11"/>
  <c r="I70" i="11"/>
  <c r="I87" i="11"/>
  <c r="K87" i="11" s="1"/>
  <c r="I99" i="11"/>
  <c r="I123" i="11"/>
  <c r="K123" i="11" s="1"/>
  <c r="I38" i="11"/>
  <c r="I45" i="11"/>
  <c r="I50" i="11"/>
  <c r="K50" i="11" s="1"/>
  <c r="I57" i="11"/>
  <c r="I64" i="11"/>
  <c r="I71" i="11"/>
  <c r="I81" i="11"/>
  <c r="K81" i="11" s="1"/>
  <c r="I90" i="11"/>
  <c r="K90" i="11" s="1"/>
  <c r="I95" i="11"/>
  <c r="K95" i="11" s="1"/>
  <c r="I100" i="11"/>
  <c r="I110" i="11"/>
  <c r="K110" i="11" s="1"/>
  <c r="I116" i="11"/>
  <c r="I124" i="11"/>
  <c r="I131" i="11"/>
  <c r="K131" i="11" s="1"/>
  <c r="I39" i="11"/>
  <c r="I46" i="11"/>
  <c r="I51" i="11"/>
  <c r="I58" i="11"/>
  <c r="I67" i="11"/>
  <c r="I72" i="11"/>
  <c r="I82" i="11"/>
  <c r="K82" i="11" s="1"/>
  <c r="I91" i="11"/>
  <c r="I96" i="11"/>
  <c r="K96" i="11" s="1"/>
  <c r="I103" i="11"/>
  <c r="K103" i="11" s="1"/>
  <c r="I111" i="11"/>
  <c r="K111" i="11" s="1"/>
  <c r="I132" i="11"/>
  <c r="K132" i="11" s="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K104" i="11" s="1"/>
  <c r="I112" i="11"/>
  <c r="K112" i="11" s="1"/>
  <c r="I119" i="11"/>
  <c r="I126" i="11"/>
  <c r="I135" i="11"/>
  <c r="K135" i="11" s="1"/>
  <c r="I36" i="11"/>
  <c r="I43" i="11"/>
  <c r="I48" i="11"/>
  <c r="K48" i="11" s="1"/>
  <c r="I55" i="11"/>
  <c r="I62" i="11"/>
  <c r="I69" i="11"/>
  <c r="K69" i="11" s="1"/>
  <c r="I76" i="11"/>
  <c r="I86" i="11"/>
  <c r="K86" i="11" s="1"/>
  <c r="I93" i="11"/>
  <c r="I98" i="11"/>
  <c r="I105" i="11"/>
  <c r="K105" i="11" s="1"/>
  <c r="I113" i="11"/>
  <c r="I120" i="11"/>
  <c r="I129" i="11"/>
  <c r="K129" i="11" s="1"/>
  <c r="I136" i="11"/>
  <c r="K136" i="11" s="1"/>
  <c r="J119" i="11"/>
  <c r="J130" i="11"/>
  <c r="J91" i="11"/>
  <c r="K134" i="11" l="1"/>
  <c r="C26" i="17" s="1"/>
  <c r="C54" i="18" s="1"/>
  <c r="L56" i="18" s="1"/>
  <c r="L55" i="18" s="1"/>
  <c r="K102" i="11"/>
  <c r="C22" i="17" s="1"/>
  <c r="C42" i="18" s="1"/>
  <c r="K80" i="11"/>
  <c r="C19" i="17" s="1"/>
  <c r="C33" i="18" s="1"/>
  <c r="K84" i="11"/>
  <c r="C20" i="17" s="1"/>
  <c r="K91" i="11"/>
  <c r="K119" i="11"/>
  <c r="J134" i="11"/>
  <c r="K130" i="11"/>
  <c r="K128" i="11" s="1"/>
  <c r="C25" i="17" s="1"/>
  <c r="J84" i="11"/>
  <c r="J128" i="11"/>
  <c r="J80" i="11"/>
  <c r="J102" i="11"/>
  <c r="J120" i="11"/>
  <c r="J93" i="11"/>
  <c r="J113" i="11"/>
  <c r="H56" i="18" l="1"/>
  <c r="H55" i="18" s="1"/>
  <c r="M56" i="18"/>
  <c r="M55" i="18" s="1"/>
  <c r="O56" i="18"/>
  <c r="O55" i="18" s="1"/>
  <c r="N56" i="18"/>
  <c r="N55" i="18" s="1"/>
  <c r="D56" i="18"/>
  <c r="D55" i="18" s="1"/>
  <c r="E56" i="18"/>
  <c r="E55" i="18" s="1"/>
  <c r="F56" i="18"/>
  <c r="F55" i="18" s="1"/>
  <c r="G56" i="18"/>
  <c r="G55" i="18" s="1"/>
  <c r="J56" i="18"/>
  <c r="J55" i="18" s="1"/>
  <c r="I56" i="18"/>
  <c r="I55" i="18" s="1"/>
  <c r="K56" i="18"/>
  <c r="K55" i="18" s="1"/>
  <c r="K44" i="18"/>
  <c r="K43" i="18" s="1"/>
  <c r="F44" i="18"/>
  <c r="F43" i="18" s="1"/>
  <c r="J44" i="18"/>
  <c r="J43" i="18" s="1"/>
  <c r="I44" i="18"/>
  <c r="I43" i="18" s="1"/>
  <c r="L44" i="18"/>
  <c r="L43" i="18" s="1"/>
  <c r="H44" i="18"/>
  <c r="H43" i="18" s="1"/>
  <c r="G44" i="18"/>
  <c r="G43" i="18" s="1"/>
  <c r="E44" i="18"/>
  <c r="E43" i="18" s="1"/>
  <c r="D44" i="18"/>
  <c r="D43" i="18" s="1"/>
  <c r="O44" i="18"/>
  <c r="O43" i="18" s="1"/>
  <c r="N44" i="18"/>
  <c r="N43" i="18" s="1"/>
  <c r="M44" i="18"/>
  <c r="M43" i="18" s="1"/>
  <c r="M35" i="18"/>
  <c r="M34" i="18" s="1"/>
  <c r="L35" i="18"/>
  <c r="L34" i="18" s="1"/>
  <c r="H35" i="18"/>
  <c r="H34" i="18" s="1"/>
  <c r="K35" i="18"/>
  <c r="K34" i="18" s="1"/>
  <c r="J35" i="18"/>
  <c r="J34" i="18" s="1"/>
  <c r="I35" i="18"/>
  <c r="I34" i="18" s="1"/>
  <c r="G35" i="18"/>
  <c r="G34" i="18" s="1"/>
  <c r="F35" i="18"/>
  <c r="F34" i="18" s="1"/>
  <c r="N35" i="18"/>
  <c r="N34" i="18" s="1"/>
  <c r="E35" i="18"/>
  <c r="E34" i="18" s="1"/>
  <c r="D35" i="18"/>
  <c r="D34" i="18" s="1"/>
  <c r="O35" i="18"/>
  <c r="O34" i="18" s="1"/>
  <c r="C36" i="18"/>
  <c r="C51" i="18"/>
  <c r="K120" i="11"/>
  <c r="K113" i="11"/>
  <c r="K93" i="11"/>
  <c r="P54" i="18" l="1"/>
  <c r="K53" i="18"/>
  <c r="K52" i="18" s="1"/>
  <c r="J53" i="18"/>
  <c r="J52" i="18" s="1"/>
  <c r="I53" i="18"/>
  <c r="I52" i="18" s="1"/>
  <c r="F53" i="18"/>
  <c r="F52" i="18" s="1"/>
  <c r="H53" i="18"/>
  <c r="H52" i="18" s="1"/>
  <c r="G53" i="18"/>
  <c r="G52" i="18" s="1"/>
  <c r="E53" i="18"/>
  <c r="E52" i="18" s="1"/>
  <c r="D53" i="18"/>
  <c r="D52" i="18" s="1"/>
  <c r="M53" i="18"/>
  <c r="M52" i="18" s="1"/>
  <c r="O53" i="18"/>
  <c r="O52" i="18" s="1"/>
  <c r="L53" i="18"/>
  <c r="L52" i="18" s="1"/>
  <c r="N53" i="18"/>
  <c r="N52" i="18" s="1"/>
  <c r="F38" i="18"/>
  <c r="F37" i="18" s="1"/>
  <c r="E38" i="18"/>
  <c r="E37" i="18" s="1"/>
  <c r="D38" i="18"/>
  <c r="D37" i="18" s="1"/>
  <c r="M38" i="18"/>
  <c r="M37" i="18" s="1"/>
  <c r="O38" i="18"/>
  <c r="O37" i="18" s="1"/>
  <c r="N38" i="18"/>
  <c r="N37" i="18" s="1"/>
  <c r="L38" i="18"/>
  <c r="L37" i="18" s="1"/>
  <c r="K38" i="18"/>
  <c r="K37" i="18" s="1"/>
  <c r="H38" i="18"/>
  <c r="H37" i="18" s="1"/>
  <c r="J38" i="18"/>
  <c r="J37" i="18" s="1"/>
  <c r="G38" i="18"/>
  <c r="G37" i="18" s="1"/>
  <c r="I38" i="18"/>
  <c r="I37" i="18" s="1"/>
  <c r="P33" i="18"/>
  <c r="P42" i="18"/>
  <c r="J97" i="11"/>
  <c r="K97" i="11"/>
  <c r="J115" i="11"/>
  <c r="K115" i="11"/>
  <c r="J125" i="11"/>
  <c r="K125" i="11"/>
  <c r="J124" i="11"/>
  <c r="K124" i="11"/>
  <c r="P51" i="18" l="1"/>
  <c r="P36" i="18"/>
  <c r="J126" i="11"/>
  <c r="J122" i="11" s="1"/>
  <c r="K126" i="11"/>
  <c r="K122" i="11" s="1"/>
  <c r="C24" i="17" s="1"/>
  <c r="J116" i="11"/>
  <c r="J108" i="11" s="1"/>
  <c r="K116" i="11"/>
  <c r="K108" i="11" s="1"/>
  <c r="C23" i="17" s="1"/>
  <c r="J98" i="11"/>
  <c r="K98" i="11"/>
  <c r="C45" i="18" l="1"/>
  <c r="C48" i="18"/>
  <c r="J99" i="11"/>
  <c r="K99" i="11"/>
  <c r="J100" i="11"/>
  <c r="K100" i="11"/>
  <c r="D47" i="18" l="1"/>
  <c r="D46" i="18" s="1"/>
  <c r="O47" i="18"/>
  <c r="O46" i="18" s="1"/>
  <c r="N47" i="18"/>
  <c r="N46" i="18" s="1"/>
  <c r="K47" i="18"/>
  <c r="K46" i="18" s="1"/>
  <c r="M47" i="18"/>
  <c r="M46" i="18" s="1"/>
  <c r="L47" i="18"/>
  <c r="L46" i="18" s="1"/>
  <c r="E47" i="18"/>
  <c r="E46" i="18" s="1"/>
  <c r="J47" i="18"/>
  <c r="J46" i="18" s="1"/>
  <c r="I47" i="18"/>
  <c r="I46" i="18" s="1"/>
  <c r="F47" i="18"/>
  <c r="F46" i="18" s="1"/>
  <c r="H47" i="18"/>
  <c r="H46" i="18" s="1"/>
  <c r="G47" i="18"/>
  <c r="G46" i="18" s="1"/>
  <c r="G50" i="18"/>
  <c r="G49" i="18" s="1"/>
  <c r="N50" i="18"/>
  <c r="N49" i="18" s="1"/>
  <c r="F50" i="18"/>
  <c r="F49" i="18" s="1"/>
  <c r="E50" i="18"/>
  <c r="E49" i="18" s="1"/>
  <c r="D50" i="18"/>
  <c r="D49" i="18" s="1"/>
  <c r="O50" i="18"/>
  <c r="O49" i="18" s="1"/>
  <c r="M50" i="18"/>
  <c r="M49" i="18" s="1"/>
  <c r="H50" i="18"/>
  <c r="H49" i="18" s="1"/>
  <c r="L50" i="18"/>
  <c r="L49" i="18" s="1"/>
  <c r="I50" i="18"/>
  <c r="I49" i="18" s="1"/>
  <c r="K50" i="18"/>
  <c r="K49" i="18" s="1"/>
  <c r="J50" i="18"/>
  <c r="J49" i="18" s="1"/>
  <c r="K89" i="11"/>
  <c r="J70" i="11"/>
  <c r="J67" i="11"/>
  <c r="K67" i="11"/>
  <c r="J68" i="11"/>
  <c r="K68" i="11"/>
  <c r="J55" i="11"/>
  <c r="K55" i="11"/>
  <c r="K70" i="11"/>
  <c r="J89" i="11"/>
  <c r="C21" i="17" l="1"/>
  <c r="C39" i="18" s="1"/>
  <c r="P48" i="18"/>
  <c r="P45" i="18"/>
  <c r="J71" i="11"/>
  <c r="K71" i="11"/>
  <c r="J56" i="11"/>
  <c r="K56" i="11"/>
  <c r="J49" i="11"/>
  <c r="K49" i="11"/>
  <c r="J33" i="11"/>
  <c r="I33" i="11"/>
  <c r="J20" i="11"/>
  <c r="J19" i="11"/>
  <c r="J18" i="11"/>
  <c r="O41" i="18" l="1"/>
  <c r="O40" i="18" s="1"/>
  <c r="N41" i="18"/>
  <c r="N40" i="18" s="1"/>
  <c r="D41" i="18"/>
  <c r="D40" i="18" s="1"/>
  <c r="M41" i="18"/>
  <c r="M40" i="18" s="1"/>
  <c r="L41" i="18"/>
  <c r="L40" i="18" s="1"/>
  <c r="K41" i="18"/>
  <c r="K40" i="18" s="1"/>
  <c r="J41" i="18"/>
  <c r="J40" i="18" s="1"/>
  <c r="I41" i="18"/>
  <c r="I40" i="18" s="1"/>
  <c r="H41" i="18"/>
  <c r="H40" i="18" s="1"/>
  <c r="G41" i="18"/>
  <c r="G40" i="18" s="1"/>
  <c r="E41" i="18"/>
  <c r="E40" i="18" s="1"/>
  <c r="F41" i="18"/>
  <c r="F40" i="18" s="1"/>
  <c r="J62" i="11"/>
  <c r="K62" i="11"/>
  <c r="J64" i="11"/>
  <c r="K64" i="11"/>
  <c r="J35" i="11"/>
  <c r="K35" i="11"/>
  <c r="J46" i="11"/>
  <c r="K46" i="11"/>
  <c r="J59" i="11"/>
  <c r="K59" i="11"/>
  <c r="J63" i="11"/>
  <c r="K63" i="11"/>
  <c r="J76" i="11"/>
  <c r="K76" i="11"/>
  <c r="J73" i="11"/>
  <c r="K73" i="11"/>
  <c r="J72" i="11"/>
  <c r="K72" i="11"/>
  <c r="J51" i="11"/>
  <c r="K51" i="11"/>
  <c r="K33" i="11"/>
  <c r="I18" i="11"/>
  <c r="K18" i="11" s="1"/>
  <c r="I19" i="11"/>
  <c r="K19" i="11" s="1"/>
  <c r="I20" i="11"/>
  <c r="K20" i="11" s="1"/>
  <c r="J66" i="11" l="1"/>
  <c r="K66" i="11"/>
  <c r="C15" i="17" s="1"/>
  <c r="C26" i="18" s="1"/>
  <c r="P39" i="18"/>
  <c r="K61" i="11"/>
  <c r="C14" i="17" s="1"/>
  <c r="J43" i="11"/>
  <c r="K43" i="11"/>
  <c r="J77" i="11"/>
  <c r="J75" i="11" s="1"/>
  <c r="K77" i="11"/>
  <c r="K75" i="11" s="1"/>
  <c r="C16" i="17" s="1"/>
  <c r="J45" i="11"/>
  <c r="K45" i="11"/>
  <c r="J61" i="11"/>
  <c r="E28" i="18" l="1"/>
  <c r="E27" i="18" s="1"/>
  <c r="D28" i="18"/>
  <c r="D27" i="18" s="1"/>
  <c r="O28" i="18"/>
  <c r="O27" i="18" s="1"/>
  <c r="F28" i="18"/>
  <c r="F27" i="18" s="1"/>
  <c r="N28" i="18"/>
  <c r="N27" i="18" s="1"/>
  <c r="M28" i="18"/>
  <c r="M27" i="18" s="1"/>
  <c r="L28" i="18"/>
  <c r="L27" i="18" s="1"/>
  <c r="K28" i="18"/>
  <c r="K27" i="18" s="1"/>
  <c r="J28" i="18"/>
  <c r="J27" i="18" s="1"/>
  <c r="I28" i="18"/>
  <c r="I27" i="18" s="1"/>
  <c r="G28" i="18"/>
  <c r="G27" i="18" s="1"/>
  <c r="H28" i="18"/>
  <c r="H27" i="18" s="1"/>
  <c r="C29" i="18"/>
  <c r="C23" i="18"/>
  <c r="J36" i="11"/>
  <c r="K36" i="11"/>
  <c r="J44" i="11"/>
  <c r="K44" i="11"/>
  <c r="J57" i="11"/>
  <c r="K57" i="11"/>
  <c r="J42" i="11"/>
  <c r="K42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H25" i="18" l="1"/>
  <c r="H24" i="18" s="1"/>
  <c r="O25" i="18"/>
  <c r="O24" i="18" s="1"/>
  <c r="G25" i="18"/>
  <c r="G24" i="18" s="1"/>
  <c r="F25" i="18"/>
  <c r="F24" i="18" s="1"/>
  <c r="E25" i="18"/>
  <c r="E24" i="18" s="1"/>
  <c r="D25" i="18"/>
  <c r="D24" i="18" s="1"/>
  <c r="I25" i="18"/>
  <c r="I24" i="18" s="1"/>
  <c r="N25" i="18"/>
  <c r="N24" i="18" s="1"/>
  <c r="M25" i="18"/>
  <c r="M24" i="18" s="1"/>
  <c r="J25" i="18"/>
  <c r="J24" i="18" s="1"/>
  <c r="L25" i="18"/>
  <c r="L24" i="18" s="1"/>
  <c r="K25" i="18"/>
  <c r="K24" i="18" s="1"/>
  <c r="J31" i="18"/>
  <c r="J30" i="18" s="1"/>
  <c r="K31" i="18"/>
  <c r="K30" i="18" s="1"/>
  <c r="I31" i="18"/>
  <c r="I30" i="18" s="1"/>
  <c r="H31" i="18"/>
  <c r="H30" i="18" s="1"/>
  <c r="E31" i="18"/>
  <c r="E30" i="18" s="1"/>
  <c r="G31" i="18"/>
  <c r="G30" i="18" s="1"/>
  <c r="F31" i="18"/>
  <c r="F30" i="18" s="1"/>
  <c r="D31" i="18"/>
  <c r="D30" i="18" s="1"/>
  <c r="L31" i="18"/>
  <c r="L30" i="18" s="1"/>
  <c r="O31" i="18"/>
  <c r="O30" i="18" s="1"/>
  <c r="N31" i="18"/>
  <c r="N30" i="18" s="1"/>
  <c r="M31" i="18"/>
  <c r="M30" i="18" s="1"/>
  <c r="K41" i="11"/>
  <c r="C12" i="17" s="1"/>
  <c r="C17" i="18" s="1"/>
  <c r="P26" i="18"/>
  <c r="J38" i="11"/>
  <c r="K38" i="11"/>
  <c r="J58" i="11"/>
  <c r="K58" i="11"/>
  <c r="K53" i="11" s="1"/>
  <c r="C13" i="17" s="1"/>
  <c r="J37" i="11"/>
  <c r="K37" i="11"/>
  <c r="J53" i="11"/>
  <c r="J41" i="1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I31" i="11"/>
  <c r="K31" i="11" s="1"/>
  <c r="I32" i="11"/>
  <c r="K32" i="11" s="1"/>
  <c r="I21" i="11"/>
  <c r="K21" i="11" s="1"/>
  <c r="I34" i="11"/>
  <c r="K34" i="11" s="1"/>
  <c r="I16" i="11"/>
  <c r="K16" i="11" s="1"/>
  <c r="I27" i="11"/>
  <c r="K27" i="11" s="1"/>
  <c r="I11" i="11"/>
  <c r="K11" i="11" s="1"/>
  <c r="D19" i="18" l="1"/>
  <c r="D18" i="18" s="1"/>
  <c r="O19" i="18"/>
  <c r="O18" i="18" s="1"/>
  <c r="N19" i="18"/>
  <c r="N18" i="18" s="1"/>
  <c r="K19" i="18"/>
  <c r="K18" i="18" s="1"/>
  <c r="M19" i="18"/>
  <c r="M18" i="18" s="1"/>
  <c r="E19" i="18"/>
  <c r="E18" i="18" s="1"/>
  <c r="L19" i="18"/>
  <c r="L18" i="18" s="1"/>
  <c r="J19" i="18"/>
  <c r="J18" i="18" s="1"/>
  <c r="I19" i="18"/>
  <c r="I18" i="18" s="1"/>
  <c r="F19" i="18"/>
  <c r="F18" i="18" s="1"/>
  <c r="H19" i="18"/>
  <c r="H18" i="18" s="1"/>
  <c r="G19" i="18"/>
  <c r="G18" i="18" s="1"/>
  <c r="P29" i="18"/>
  <c r="C20" i="18"/>
  <c r="P23" i="18"/>
  <c r="K10" i="11"/>
  <c r="K15" i="11"/>
  <c r="C10" i="17" s="1"/>
  <c r="J39" i="11"/>
  <c r="J30" i="11" s="1"/>
  <c r="K39" i="11"/>
  <c r="K30" i="11" s="1"/>
  <c r="C11" i="17" s="1"/>
  <c r="J15" i="11"/>
  <c r="I140" i="11" l="1"/>
  <c r="K140" i="11" s="1"/>
  <c r="K139" i="11" s="1"/>
  <c r="C28" i="17" s="1"/>
  <c r="J22" i="18"/>
  <c r="J21" i="18" s="1"/>
  <c r="I22" i="18"/>
  <c r="I21" i="18" s="1"/>
  <c r="K22" i="18"/>
  <c r="K21" i="18" s="1"/>
  <c r="H22" i="18"/>
  <c r="H21" i="18" s="1"/>
  <c r="G22" i="18"/>
  <c r="G21" i="18" s="1"/>
  <c r="E22" i="18"/>
  <c r="E21" i="18" s="1"/>
  <c r="F22" i="18"/>
  <c r="F21" i="18" s="1"/>
  <c r="D22" i="18"/>
  <c r="D21" i="18" s="1"/>
  <c r="O22" i="18"/>
  <c r="O21" i="18" s="1"/>
  <c r="N22" i="18"/>
  <c r="N21" i="18" s="1"/>
  <c r="M22" i="18"/>
  <c r="M21" i="18" s="1"/>
  <c r="L22" i="18"/>
  <c r="L21" i="18" s="1"/>
  <c r="C9" i="17"/>
  <c r="C8" i="18" s="1"/>
  <c r="C14" i="18"/>
  <c r="P17" i="18"/>
  <c r="C11" i="18"/>
  <c r="H10" i="18" l="1"/>
  <c r="H9" i="18" s="1"/>
  <c r="I10" i="18"/>
  <c r="I9" i="18" s="1"/>
  <c r="G10" i="18"/>
  <c r="G9" i="18" s="1"/>
  <c r="F10" i="18"/>
  <c r="F9" i="18" s="1"/>
  <c r="E10" i="18"/>
  <c r="E9" i="18" s="1"/>
  <c r="O10" i="18"/>
  <c r="O9" i="18" s="1"/>
  <c r="D10" i="18"/>
  <c r="D9" i="18" s="1"/>
  <c r="N10" i="18"/>
  <c r="N9" i="18" s="1"/>
  <c r="J10" i="18"/>
  <c r="J9" i="18" s="1"/>
  <c r="M10" i="18"/>
  <c r="M9" i="18" s="1"/>
  <c r="L10" i="18"/>
  <c r="L9" i="18" s="1"/>
  <c r="K10" i="18"/>
  <c r="K9" i="18" s="1"/>
  <c r="F13" i="18"/>
  <c r="F12" i="18" s="1"/>
  <c r="E13" i="18"/>
  <c r="E12" i="18" s="1"/>
  <c r="M13" i="18"/>
  <c r="M12" i="18" s="1"/>
  <c r="D13" i="18"/>
  <c r="D12" i="18" s="1"/>
  <c r="O13" i="18"/>
  <c r="O12" i="18" s="1"/>
  <c r="N13" i="18"/>
  <c r="N12" i="18" s="1"/>
  <c r="L13" i="18"/>
  <c r="L12" i="18" s="1"/>
  <c r="G13" i="18"/>
  <c r="G12" i="18" s="1"/>
  <c r="K13" i="18"/>
  <c r="K12" i="18" s="1"/>
  <c r="H13" i="18"/>
  <c r="H12" i="18" s="1"/>
  <c r="J13" i="18"/>
  <c r="J12" i="18" s="1"/>
  <c r="I13" i="18"/>
  <c r="I12" i="18" s="1"/>
  <c r="L16" i="18"/>
  <c r="L15" i="18" s="1"/>
  <c r="G16" i="18"/>
  <c r="G15" i="18" s="1"/>
  <c r="K16" i="18"/>
  <c r="K15" i="18" s="1"/>
  <c r="J16" i="18"/>
  <c r="J15" i="18" s="1"/>
  <c r="I16" i="18"/>
  <c r="I15" i="18" s="1"/>
  <c r="H16" i="18"/>
  <c r="H15" i="18" s="1"/>
  <c r="F16" i="18"/>
  <c r="F15" i="18" s="1"/>
  <c r="E16" i="18"/>
  <c r="E15" i="18" s="1"/>
  <c r="M16" i="18"/>
  <c r="M15" i="18" s="1"/>
  <c r="D16" i="18"/>
  <c r="D15" i="18" s="1"/>
  <c r="N16" i="18"/>
  <c r="N15" i="18" s="1"/>
  <c r="O16" i="18"/>
  <c r="O15" i="18" s="1"/>
  <c r="C58" i="18"/>
  <c r="P20" i="18"/>
  <c r="C30" i="17"/>
  <c r="D28" i="17" s="1"/>
  <c r="J140" i="11"/>
  <c r="J139" i="11" s="1"/>
  <c r="J143" i="11" s="1"/>
  <c r="J2" i="11" s="1"/>
  <c r="J145" i="11"/>
  <c r="C62" i="18" l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D60" i="18"/>
  <c r="D59" i="18" s="1"/>
  <c r="P11" i="18"/>
  <c r="D26" i="17"/>
  <c r="D19" i="17"/>
  <c r="D22" i="17"/>
  <c r="D20" i="17"/>
  <c r="D25" i="17"/>
  <c r="D23" i="17"/>
  <c r="D24" i="17"/>
  <c r="D21" i="17"/>
  <c r="D15" i="17"/>
  <c r="D16" i="17"/>
  <c r="D14" i="17"/>
  <c r="D12" i="17"/>
  <c r="D13" i="17"/>
  <c r="D10" i="17"/>
  <c r="D9" i="17"/>
  <c r="D11" i="17"/>
  <c r="P8" i="18"/>
  <c r="P14" i="18"/>
  <c r="J3" i="11"/>
  <c r="J144" i="11"/>
  <c r="D62" i="18" l="1"/>
  <c r="D63" i="18" s="1"/>
  <c r="E62" i="18"/>
  <c r="J62" i="18"/>
  <c r="K62" i="18"/>
  <c r="H62" i="18"/>
  <c r="I62" i="18"/>
  <c r="N62" i="18"/>
  <c r="M62" i="18"/>
  <c r="G62" i="18"/>
  <c r="P58" i="18"/>
  <c r="P62" i="18" s="1"/>
  <c r="F62" i="18"/>
  <c r="D30" i="17"/>
  <c r="O62" i="18"/>
  <c r="L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<sst xmlns="http://schemas.openxmlformats.org/spreadsheetml/2006/main" count="592" uniqueCount="260">
  <si>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</si>
  <si>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</si>
  <si>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</si>
  <si>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</si>
  <si>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</si>
  <si>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</si>
  <si>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</si>
  <si>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</si>
  <si>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</si>
  <si>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</si>
  <si>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</si>
  <si>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</si>
  <si>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</si>
  <si>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</si>
  <si>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</si>
  <si>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</si>
  <si>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</si>
  <si>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</si>
  <si>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</si>
  <si>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</si>
  <si>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</si>
  <si>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</si>
  <si>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</si>
  <si>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</si>
  <si>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</si>
  <si>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</si>
  <si>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</si>
  <si>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</si>
  <si>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</si>
  <si>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</si>
  <si>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</si>
  <si>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</si>
  <si>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</si>
  <si>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</si>
  <si>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</si>
  <si>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</si>
  <si>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</si>
  <si>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</si>
  <si>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</si>
  <si>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</si>
  <si>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</si>
  <si>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</si>
  <si>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</si>
  <si>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</si>
  <si>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</si>
  <si>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</si>
  <si>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</si>
  <si>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</si>
  <si>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</si>
  <si>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</si>
  <si>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</si>
  <si>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</si>
  <si>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</si>
  <si>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</si>
  <si>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</si>
  <si>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</si>
  <si>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</si>
  <si>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</si>
  <si>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</si>
  <si>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</si>
  <si>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</si>
  <si>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</si>
  <si>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</si>
  <si>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</si>
  <si>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</si>
  <si>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</si>
  <si>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</si>
  <si>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</si>
  <si>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</si>
  <si>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</si>
  <si>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</si>
  <si>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</si>
  <si>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</si>
  <si>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</si>
  <si>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</si>
  <si>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</si>
  <si>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</si>
  <si>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</si>
  <si>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</si>
  <si>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</si>
  <si>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</si>
  <si>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</si>
  <si>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</si>
  <si>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</si>
  <si>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</si>
  <si>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</si>
  <si>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</si>
  <si>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</si>
  <si>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</si>
  <si>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</si>
  <si>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</si>
  <si>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</si>
  <si>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</si>
  <si>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</si>
  <si>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</si>
  <si>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</si>
  <si>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</si>
  <si>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</si>
  <si>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</si>
  <si>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</si>
  <si>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</si>
  <si>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</si>
  <si>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</si>
  <si>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</si>
  <si>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</si>
  <si>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</si>
  <si>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</si>
  <si>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</si>
  <si>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</si>
  <si>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</si>
  <si>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</si>
  <si>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</si>
  <si>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</si>
  <si>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</si>
  <si>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</si>
  <si>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</si>
  <si>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</si>
  <si>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</si>
  <si>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</si>
  <si>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</si>
  <si>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</si>
  <si>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</si>
  <si>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</si>
  <si>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</si>
  <si>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</si>
  <si>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</si>
  <si>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</si>
  <si>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</si>
  <si>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</si>
  <si>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</si>
  <si>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</si>
  <si>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</si>
  <si>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</si>
  <si>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</si>
  <si>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</si>
  <si>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</si>
  <si>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</si>
  <si>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</si>
  <si>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</si>
  <si>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</si>
  <si>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</si>
  <si>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</si>
  <si>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</si>
  <si>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</si>
  <si>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</si>
  <si>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</si>
  <si>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</si>
  <si>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</si>
  <si>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</si>
  <si>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</si>
  <si>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</si>
  <si>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</si>
  <si>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</si>
  <si>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</si>
  <si>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</si>
  <si>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</si>
  <si>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</si>
  <si>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</si>
  <si>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</si>
  <si>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</si>
  <si>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</si>
  <si>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</si>
  <si>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</si>
  <si>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</si>
  <si>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</si>
  <si>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</si>
  <si>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</si>
  <si>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</si>
  <si>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</si>
  <si>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</si>
  <si>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</si>
  <si>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</si>
  <si>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</si>
  <si>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</si>
  <si>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</si>
  <si>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</si>
  <si>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</si>
  <si>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</si>
  <si>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</si>
  <si>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</si>
  <si>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</si>
  <si>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</si>
  <si>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</si>
  <si>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</si>
  <si>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</si>
  <si>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</si>
  <si>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</si>
  <si>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</si>
  <si>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</si>
  <si>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</si>
  <si>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</si>
  <si>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</si>
  <si>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</si>
  <si>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</si>
  <si>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</si>
  <si>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</si>
  <si>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</si>
  <si>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</si>
  <si>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</si>
  <si>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</si>
  <si>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</si>
  <si>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</si>
  <si>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</si>
  <si>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</si>
  <si>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</si>
  <si>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</si>
  <si>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</si>
  <si>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</si>
  <si>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</si>
  <si>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</si>
  <si>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</si>
  <si>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</si>
  <si>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</si>
  <si>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</si>
  <si>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</si>
  <si>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</si>
  <si>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</si>
  <si>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</si>
  <si>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</si>
  <si>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</si>
  <si>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</si>
  <si>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</si>
  <si>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</si>
  <si>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RECEPÇÃO</t>
  </si>
  <si>
    <t>READEQUAÇÃO - FACHADA</t>
  </si>
  <si>
    <t>BENEFÍCIOS E DESPESAS INDIRETAS - 22,12%</t>
  </si>
  <si>
    <t>1.0</t>
  </si>
  <si>
    <t>1.1</t>
  </si>
  <si>
    <t>2.2</t>
  </si>
  <si>
    <t>1.2</t>
  </si>
  <si>
    <t>1.3</t>
  </si>
  <si>
    <t>1.4</t>
  </si>
  <si>
    <t>1.5</t>
  </si>
  <si>
    <t>1.6</t>
  </si>
  <si>
    <t>1.7</t>
  </si>
  <si>
    <t>1.8</t>
  </si>
  <si>
    <t>2.1</t>
  </si>
  <si>
    <t>2.3</t>
  </si>
  <si>
    <t>2.4</t>
  </si>
  <si>
    <t>2.5</t>
  </si>
  <si>
    <t>2.6</t>
  </si>
  <si>
    <t>2.7</t>
  </si>
  <si>
    <t>2.8</t>
  </si>
  <si>
    <t>3.0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</si>
  <si>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</si>
  <si>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</si>
  <si>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</si>
  <si>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</si>
  <si>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</si>
  <si>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</si>
  <si>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</si>
  <si>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Geral de Itaim Paulista - LESTE II</t>
  </si>
  <si>
    <t>CPU.01</t>
  </si>
  <si>
    <t>COMPOSIÇÃO</t>
  </si>
  <si>
    <t>"AS BUILT" DE PROJETOS</t>
  </si>
  <si>
    <t>CPU.02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</si>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</sst>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7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4" fillId="0" borderId="0" xfId="4" applyBorder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43" fontId="6" fillId="0" borderId="19" xfId="1" applyFont="1" applyFill="1" applyBorder="1" applyAlignment="1">
      <alignment horizontal="center" vertical="center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0" fontId="6" fillId="0" borderId="22" xfId="2" applyFont="1" applyBorder="1" applyAlignment="1">
      <alignment horizontal="center" vertical="center" wrapText="1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25" fillId="0" borderId="1" xfId="8" applyNumberFormat="1" applyFont="1" applyFill="1" applyBorder="1" applyAlignment="1">
      <alignment horizontal="left" vertical="center" wrapText="1"/>
    </xf>
    <xf numFmtId="164" fontId="13" fillId="6" borderId="3" xfId="4" applyFont="1" applyFill="1" applyBorder="1" applyAlignment="1">
      <alignment horizontal="centerContinuous" vertical="center"/>
    </xf>
    <xf numFmtId="164" fontId="13" fillId="6" borderId="4" xfId="4" applyFont="1" applyFill="1" applyBorder="1" applyAlignment="1">
      <alignment horizontal="centerContinuous" vertical="center"/>
    </xf>
    <xf numFmtId="164" fontId="13" fillId="6" borderId="5" xfId="4" applyFont="1" applyFill="1" applyBorder="1" applyAlignment="1">
      <alignment horizontal="centerContinuous" vertical="center"/>
    </xf>
    <xf numFmtId="0" fontId="3" fillId="7" borderId="3" xfId="7" applyFont="1" applyFill="1" applyBorder="1" applyAlignment="1">
      <alignment horizontal="center" vertical="center" wrapText="1"/>
    </xf>
    <xf numFmtId="165" fontId="3" fillId="7" borderId="4" xfId="6" applyNumberFormat="1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left" vertical="center" wrapText="1"/>
    </xf>
    <xf numFmtId="43" fontId="6" fillId="7" borderId="4" xfId="1" applyFont="1" applyFill="1" applyBorder="1" applyAlignment="1">
      <alignment horizontal="left" vertical="center" wrapText="1"/>
    </xf>
    <xf numFmtId="43" fontId="3" fillId="7" borderId="4" xfId="1" applyFont="1" applyFill="1" applyBorder="1" applyAlignment="1">
      <alignment horizontal="left" vertical="center" wrapText="1"/>
    </xf>
    <xf numFmtId="44" fontId="3" fillId="7" borderId="4" xfId="32" applyFont="1" applyFill="1" applyBorder="1" applyAlignment="1">
      <alignment horizontal="left" vertical="center" wrapText="1"/>
    </xf>
    <xf numFmtId="44" fontId="3" fillId="7" borderId="5" xfId="32" applyFont="1" applyFill="1" applyBorder="1" applyAlignment="1">
      <alignment horizontal="left" vertical="center" wrapText="1"/>
    </xf>
    <xf numFmtId="0" fontId="3" fillId="7" borderId="3" xfId="11" applyFont="1" applyFill="1" applyBorder="1" applyAlignment="1">
      <alignment horizontal="center" vertical="center" wrapText="1"/>
    </xf>
    <xf numFmtId="165" fontId="3" fillId="7" borderId="4" xfId="5" applyNumberFormat="1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left" vertical="center" wrapText="1"/>
    </xf>
    <xf numFmtId="0" fontId="6" fillId="7" borderId="4" xfId="6" applyFont="1" applyFill="1" applyBorder="1" applyAlignment="1">
      <alignment horizontal="left" vertical="center" wrapText="1"/>
    </xf>
    <xf numFmtId="43" fontId="3" fillId="7" borderId="4" xfId="1" applyFont="1" applyFill="1" applyBorder="1" applyAlignment="1" applyProtection="1">
      <alignment horizontal="left" vertical="center" wrapText="1"/>
      <protection locked="0"/>
    </xf>
    <xf numFmtId="0" fontId="3" fillId="7" borderId="4" xfId="7" applyFont="1" applyFill="1" applyBorder="1" applyAlignment="1">
      <alignment horizontal="left" vertical="center" wrapText="1"/>
    </xf>
    <xf numFmtId="0" fontId="6" fillId="7" borderId="4" xfId="7" applyFont="1" applyFill="1" applyBorder="1" applyAlignment="1">
      <alignment horizontal="left" vertical="center" wrapText="1"/>
    </xf>
    <xf numFmtId="0" fontId="3" fillId="7" borderId="3" xfId="4" applyNumberFormat="1" applyFont="1" applyFill="1" applyBorder="1" applyAlignment="1">
      <alignment horizontal="center" vertical="center" wrapText="1"/>
    </xf>
    <xf numFmtId="164" fontId="3" fillId="7" borderId="4" xfId="4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center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0" fontId="3" fillId="7" borderId="4" xfId="7" applyFont="1" applyFill="1" applyBorder="1" applyAlignment="1">
      <alignment horizontal="center" vertical="center" wrapText="1"/>
    </xf>
    <xf numFmtId="0" fontId="3" fillId="7" borderId="4" xfId="4" applyNumberFormat="1" applyFont="1" applyFill="1" applyBorder="1" applyAlignment="1">
      <alignment horizontal="center" vertical="center" wrapText="1"/>
    </xf>
    <xf numFmtId="0" fontId="6" fillId="3" borderId="73" xfId="5" applyNumberFormat="1" applyFont="1" applyFill="1" applyBorder="1" applyAlignment="1">
      <alignment horizontal="center" vertical="center"/>
    </xf>
    <xf numFmtId="0" fontId="6" fillId="3" borderId="45" xfId="2" applyFont="1" applyFill="1" applyBorder="1" applyAlignment="1">
      <alignment horizontal="center" vertical="center" wrapText="1"/>
    </xf>
    <xf numFmtId="0" fontId="6" fillId="3" borderId="45" xfId="8" applyNumberFormat="1" applyFont="1" applyFill="1" applyBorder="1" applyAlignment="1">
      <alignment horizontal="left" vertical="center" wrapText="1"/>
    </xf>
    <xf numFmtId="0" fontId="6" fillId="3" borderId="45" xfId="8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2" applyFont="1" applyFill="1" applyBorder="1" applyAlignment="1">
      <alignment horizontal="center" vertical="center" wrapText="1"/>
    </xf>
    <xf numFmtId="44" fontId="6" fillId="3" borderId="74" xfId="32" applyFont="1" applyFill="1" applyBorder="1" applyAlignment="1">
      <alignment horizontal="center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5" xfId="6" applyFont="1" applyFill="1" applyBorder="1" applyAlignment="1">
      <alignment horizontal="center"/>
    </xf>
    <xf numFmtId="0" fontId="30" fillId="4" borderId="76" xfId="6" applyFont="1" applyFill="1" applyBorder="1" applyAlignment="1">
      <alignment horizontal="center"/>
    </xf>
    <xf numFmtId="0" fontId="31" fillId="7" borderId="54" xfId="6" applyFont="1" applyFill="1" applyBorder="1" applyAlignment="1">
      <alignment horizontal="center" vertical="center"/>
    </xf>
    <xf numFmtId="164" fontId="31" fillId="7" borderId="32" xfId="4" applyFont="1" applyFill="1" applyBorder="1" applyAlignment="1">
      <alignment horizontal="left" vertical="center" wrapText="1"/>
    </xf>
    <xf numFmtId="44" fontId="31" fillId="7" borderId="32" xfId="32" applyFont="1" applyFill="1" applyBorder="1" applyAlignment="1">
      <alignment vertical="center"/>
    </xf>
    <xf numFmtId="10" fontId="31" fillId="7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7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7" fontId="19" fillId="8" borderId="5" xfId="8" applyNumberFormat="1" applyFont="1" applyFill="1" applyBorder="1" applyAlignment="1">
      <alignment horizontal="center" vertical="center" wrapText="1"/>
    </xf>
    <xf numFmtId="167" fontId="19" fillId="8" borderId="13" xfId="8" applyNumberFormat="1" applyFont="1" applyFill="1" applyBorder="1" applyAlignment="1">
      <alignment horizontal="center" vertical="center" wrapText="1"/>
    </xf>
    <xf numFmtId="168" fontId="19" fillId="8" borderId="80" xfId="36" applyNumberFormat="1" applyFont="1" applyFill="1" applyBorder="1" applyAlignment="1">
      <alignment horizontal="center" vertical="center" wrapText="1"/>
    </xf>
    <xf numFmtId="168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32" xfId="36" applyNumberFormat="1" applyFont="1" applyFill="1" applyBorder="1" applyAlignment="1">
      <alignment horizontal="left" vertical="center" wrapText="1"/>
    </xf>
    <xf numFmtId="44" fontId="33" fillId="7" borderId="32" xfId="37" applyFont="1" applyFill="1" applyBorder="1" applyAlignment="1">
      <alignment horizontal="center" vertical="center" wrapText="1"/>
    </xf>
    <xf numFmtId="44" fontId="34" fillId="7" borderId="32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7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7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39" xfId="34" applyNumberFormat="1" applyFont="1" applyBorder="1" applyAlignment="1" applyProtection="1">
      <alignment vertical="center"/>
      <protection locked="0"/>
    </xf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6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7" xfId="36" applyFont="1" applyFill="1" applyBorder="1" applyAlignment="1">
      <alignment horizontal="right" vertical="center" wrapText="1"/>
    </xf>
    <xf numFmtId="0" fontId="19" fillId="0" borderId="42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4900714C-85D8-4C6D-81D3-473B998F998A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A9E32FCC-3BEC-4053-8FB7-278420E6CE3D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8943A867-2AED-40A4-8B94-7720A2236192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A-478E-B34A-55CAAD8B7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80FA780D-8A5F-4E44-914D-7410FC35919F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610036A9-FB83-4F26-A4B8-6E334362E9CF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F28178E8-552A-45BF-9289-D8818075C7F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27A8E11A-099D-4269-80E2-EF47D3B04817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CC0DC904-4C4D-4841-BFA5-BB5F029D65B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59EA4FCF-89C4-4224-B4F5-47CC83E9D00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07465891-C06E-41A9-9756-BEAF1918F87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6E3B786B-E408-4EE9-BB76-DA288D350EF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E7D12968-6666-4A66-ACCC-B327FF5E1806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85C077CA-E000-4666-8B63-FA94B9F4578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0064BC79-8A85-4FB4-95BA-0264A1B1CFF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D2C6CE4D-AF23-4623-B10F-3D802F075D01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186A2064-82FD-43B4-A109-4C073F70ECA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DC081B44-D6B1-4EB1-A933-65734BC1BC5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26679075-DA7B-43ED-9B3E-BDBFDBAE9E0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3E061A4A-4CE3-4EF0-84E8-4EEE8E08490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DBFADF31-9B53-497E-B5A2-9EC3145233C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4BC16EEE-31E0-4BDB-AE2B-A050667F050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E7D284D7-66AC-4491-B76D-5CA6118C8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0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7" bestFit="1" customWidth="1"/>
    <col min="9" max="9" width="15.85546875" style="16" bestFit="1" customWidth="1"/>
    <col min="10" max="10" width="21.5703125" style="16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6" max="16" width="9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43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28" t="s">
        <v>251</v>
      </c>
      <c r="B1" s="229"/>
      <c r="C1" s="229"/>
      <c r="D1" s="229"/>
      <c r="E1" s="229"/>
      <c r="F1" s="229"/>
      <c r="G1" s="229"/>
      <c r="H1" s="229"/>
      <c r="I1" s="229"/>
      <c r="J1" s="229"/>
      <c r="K1" s="230"/>
    </row>
    <row r="2" spans="1:50" x14ac:dyDescent="0.25">
      <c r="A2" s="234" t="s">
        <v>77</v>
      </c>
      <c r="B2" s="245"/>
      <c r="C2" s="245"/>
      <c r="D2" s="245"/>
      <c r="E2" s="245"/>
      <c r="F2" s="245"/>
      <c r="G2" s="245"/>
      <c r="H2" s="244" t="s">
        <v>192</v>
      </c>
      <c r="I2" s="244"/>
      <c r="J2" s="242">
        <f>J143</f>
        <v>0</v>
      </c>
      <c r="K2" s="243"/>
    </row>
    <row r="3" spans="1:50" x14ac:dyDescent="0.25">
      <c r="A3" s="234"/>
      <c r="B3" s="245"/>
      <c r="C3" s="245"/>
      <c r="D3" s="245"/>
      <c r="E3" s="245"/>
      <c r="F3" s="245"/>
      <c r="G3" s="245"/>
      <c r="H3" s="244" t="s">
        <v>193</v>
      </c>
      <c r="I3" s="244"/>
      <c r="J3" s="242">
        <f>J145</f>
        <v>0</v>
      </c>
      <c r="K3" s="243"/>
    </row>
    <row r="4" spans="1:50" ht="14.25" customHeight="1" x14ac:dyDescent="0.25">
      <c r="A4" s="226" t="s">
        <v>185</v>
      </c>
      <c r="B4" s="237"/>
      <c r="C4" s="237"/>
      <c r="D4" s="237"/>
      <c r="E4" s="237"/>
      <c r="F4" s="237"/>
      <c r="G4" s="237"/>
      <c r="H4" s="239" t="s">
        <v>194</v>
      </c>
      <c r="I4" s="239"/>
      <c r="J4" s="239"/>
      <c r="K4" s="240"/>
    </row>
    <row r="5" spans="1:50" ht="15.75" thickBot="1" x14ac:dyDescent="0.3">
      <c r="A5" s="227"/>
      <c r="B5" s="238"/>
      <c r="C5" s="238"/>
      <c r="D5" s="238"/>
      <c r="E5" s="238"/>
      <c r="F5" s="238"/>
      <c r="G5" s="238"/>
      <c r="H5" s="241" t="s">
        <v>191</v>
      </c>
      <c r="I5" s="241"/>
      <c r="J5" s="71" t="s">
        <v>190</v>
      </c>
      <c r="K5" s="72"/>
    </row>
    <row r="6" spans="1:50" s="2" customFormat="1" ht="15.75" thickBot="1" x14ac:dyDescent="0.3">
      <c r="A6" s="231" t="s">
        <v>257</v>
      </c>
      <c r="B6" s="232"/>
      <c r="C6" s="232"/>
      <c r="D6" s="232"/>
      <c r="E6" s="232"/>
      <c r="F6" s="232"/>
      <c r="G6" s="232"/>
      <c r="H6" s="232"/>
      <c r="I6" s="232"/>
      <c r="J6" s="232"/>
      <c r="K6" s="233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</row>
    <row r="7" spans="1:50" ht="16.5" customHeight="1" thickBot="1" x14ac:dyDescent="0.3">
      <c r="A7" s="29" t="s">
        <v>65</v>
      </c>
      <c r="B7" s="30" t="s">
        <v>188</v>
      </c>
      <c r="C7" s="30" t="s">
        <v>189</v>
      </c>
      <c r="D7" s="31" t="s">
        <v>67</v>
      </c>
      <c r="E7" s="31" t="s">
        <v>68</v>
      </c>
      <c r="F7" s="32" t="s">
        <v>69</v>
      </c>
      <c r="G7" s="33" t="s">
        <v>70</v>
      </c>
      <c r="H7" s="64" t="s">
        <v>195</v>
      </c>
      <c r="I7" s="33" t="s">
        <v>198</v>
      </c>
      <c r="J7" s="64" t="s">
        <v>196</v>
      </c>
      <c r="K7" s="28" t="s">
        <v>197</v>
      </c>
      <c r="AQ7" s="3"/>
      <c r="AR7" s="3"/>
      <c r="AS7" s="3"/>
      <c r="AT7" s="3"/>
      <c r="AU7" s="3"/>
      <c r="AV7" s="3"/>
      <c r="AW7" s="3"/>
      <c r="AX7" s="3"/>
    </row>
    <row r="8" spans="1:50" ht="11.1" customHeight="1" thickBot="1" x14ac:dyDescent="0.3">
      <c r="A8" s="4"/>
      <c r="B8" s="5"/>
      <c r="C8" s="5"/>
      <c r="D8" s="18"/>
      <c r="E8" s="6"/>
      <c r="F8" s="23"/>
      <c r="G8" s="7"/>
      <c r="H8" s="66"/>
      <c r="I8" s="65"/>
      <c r="J8" s="65"/>
      <c r="K8" s="24"/>
    </row>
    <row r="9" spans="1:50" ht="15.75" thickBot="1" x14ac:dyDescent="0.3">
      <c r="A9" s="126" t="s">
        <v>226</v>
      </c>
      <c r="B9" s="127" t="s">
        <v>224</v>
      </c>
      <c r="C9" s="127"/>
      <c r="D9" s="127"/>
      <c r="E9" s="127"/>
      <c r="F9" s="127"/>
      <c r="G9" s="127"/>
      <c r="H9" s="127"/>
      <c r="I9" s="127"/>
      <c r="J9" s="127"/>
      <c r="K9" s="128"/>
    </row>
    <row r="10" spans="1:50" s="8" customFormat="1" ht="15.75" thickBot="1" x14ac:dyDescent="0.3">
      <c r="A10" s="129" t="s">
        <v>227</v>
      </c>
      <c r="B10" s="130"/>
      <c r="C10" s="130"/>
      <c r="D10" s="131" t="s">
        <v>71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 spans="1:50" s="9" customFormat="1" x14ac:dyDescent="0.25">
      <c r="A11" s="43"/>
      <c r="B11" s="44" t="s">
        <v>1</v>
      </c>
      <c r="C11" s="44" t="s">
        <v>66</v>
      </c>
      <c r="D11" s="45" t="s">
        <v>2</v>
      </c>
      <c r="E11" s="46" t="s">
        <v>0</v>
      </c>
      <c r="F11" s="47">
        <v>5</v>
      </c>
      <c r="G11" s="61"/>
      <c r="H11" s="61" t="s">
        <v>190</v>
      </c>
      <c r="I11" s="61">
        <f>ROUND(G11*BDI_01+G11,2)</f>
        <v>0</v>
      </c>
      <c r="J11" s="61">
        <f>ROUND(F11*G11,2)</f>
        <v>0</v>
      </c>
      <c r="K11" s="56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60"/>
      <c r="H12" s="60" t="s">
        <v>190</v>
      </c>
      <c r="I12" s="60">
        <f>ROUND(G12*BDI_01+G12,2)</f>
        <v>0</v>
      </c>
      <c r="J12" s="60">
        <f t="shared" ref="J12:J13" si="0">ROUND(F12*G12,2)</f>
        <v>0</v>
      </c>
      <c r="K12" s="55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</row>
    <row r="13" spans="1:50" s="9" customFormat="1" x14ac:dyDescent="0.25">
      <c r="A13" s="27"/>
      <c r="B13" s="34" t="s">
        <v>252</v>
      </c>
      <c r="C13" s="34" t="s">
        <v>253</v>
      </c>
      <c r="D13" s="20" t="s">
        <v>254</v>
      </c>
      <c r="E13" s="21" t="s">
        <v>73</v>
      </c>
      <c r="F13" s="22">
        <v>1</v>
      </c>
      <c r="G13" s="60"/>
      <c r="H13" s="60" t="s">
        <v>190</v>
      </c>
      <c r="I13" s="60">
        <f>ROUND(G13*BDI_01+G13,2)</f>
        <v>0</v>
      </c>
      <c r="J13" s="60">
        <f t="shared" si="0"/>
        <v>0</v>
      </c>
      <c r="K13" s="55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50" s="9" customFormat="1" ht="15.75" thickBot="1" x14ac:dyDescent="0.3">
      <c r="A14" s="53"/>
      <c r="B14" s="48"/>
      <c r="C14" s="48"/>
      <c r="D14" s="40"/>
      <c r="E14" s="41"/>
      <c r="F14" s="42"/>
      <c r="G14" s="63"/>
      <c r="H14" s="63"/>
      <c r="I14" s="63"/>
      <c r="J14" s="63"/>
      <c r="K14" s="5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50" s="8" customFormat="1" ht="15.75" thickBot="1" x14ac:dyDescent="0.3">
      <c r="A15" s="136" t="s">
        <v>229</v>
      </c>
      <c r="B15" s="137"/>
      <c r="C15" s="137"/>
      <c r="D15" s="138" t="s">
        <v>72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</row>
    <row r="16" spans="1:50" s="8" customFormat="1" x14ac:dyDescent="0.25">
      <c r="A16" s="43"/>
      <c r="B16" s="44" t="s">
        <v>16</v>
      </c>
      <c r="C16" s="44" t="s">
        <v>66</v>
      </c>
      <c r="D16" s="45" t="s">
        <v>17</v>
      </c>
      <c r="E16" s="46" t="s">
        <v>5</v>
      </c>
      <c r="F16" s="47">
        <v>24</v>
      </c>
      <c r="G16" s="61"/>
      <c r="H16" s="61" t="s">
        <v>190</v>
      </c>
      <c r="I16" s="61">
        <f t="shared" ref="I16:I27" si="2">ROUND(G16*BDI_01+G16,2)</f>
        <v>0</v>
      </c>
      <c r="J16" s="61">
        <f t="shared" ref="J16:J28" si="3">ROUND(F16*G16,2)</f>
        <v>0</v>
      </c>
      <c r="K16" s="56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</row>
    <row r="17" spans="1:42" s="9" customFormat="1" x14ac:dyDescent="0.25">
      <c r="A17" s="27"/>
      <c r="B17" s="34" t="s">
        <v>79</v>
      </c>
      <c r="C17" s="34" t="s">
        <v>66</v>
      </c>
      <c r="D17" s="20" t="s">
        <v>80</v>
      </c>
      <c r="E17" s="21" t="s">
        <v>78</v>
      </c>
      <c r="F17" s="22">
        <v>13</v>
      </c>
      <c r="G17" s="60"/>
      <c r="H17" s="60" t="s">
        <v>190</v>
      </c>
      <c r="I17" s="60">
        <f t="shared" si="2"/>
        <v>0</v>
      </c>
      <c r="J17" s="60">
        <f t="shared" si="3"/>
        <v>0</v>
      </c>
      <c r="K17" s="55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</row>
    <row r="18" spans="1:42" s="9" customFormat="1" x14ac:dyDescent="0.25">
      <c r="A18" s="27"/>
      <c r="B18" s="34" t="s">
        <v>81</v>
      </c>
      <c r="C18" s="34" t="s">
        <v>66</v>
      </c>
      <c r="D18" s="20" t="s">
        <v>82</v>
      </c>
      <c r="E18" s="21" t="s">
        <v>78</v>
      </c>
      <c r="F18" s="22">
        <v>13</v>
      </c>
      <c r="G18" s="60"/>
      <c r="H18" s="60" t="s">
        <v>190</v>
      </c>
      <c r="I18" s="60">
        <f t="shared" si="2"/>
        <v>0</v>
      </c>
      <c r="J18" s="60">
        <f t="shared" ref="J18:J20" si="5">ROUND(F18*G18,2)</f>
        <v>0</v>
      </c>
      <c r="K18" s="55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</row>
    <row r="19" spans="1:42" s="9" customFormat="1" x14ac:dyDescent="0.25">
      <c r="A19" s="27"/>
      <c r="B19" s="34" t="s">
        <v>83</v>
      </c>
      <c r="C19" s="34" t="s">
        <v>66</v>
      </c>
      <c r="D19" s="20" t="s">
        <v>84</v>
      </c>
      <c r="E19" s="21" t="s">
        <v>78</v>
      </c>
      <c r="F19" s="22">
        <v>13</v>
      </c>
      <c r="G19" s="60"/>
      <c r="H19" s="60" t="s">
        <v>190</v>
      </c>
      <c r="I19" s="60">
        <f t="shared" si="2"/>
        <v>0</v>
      </c>
      <c r="J19" s="60">
        <f t="shared" si="5"/>
        <v>0</v>
      </c>
      <c r="K19" s="55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2" s="9" customFormat="1" x14ac:dyDescent="0.25">
      <c r="A20" s="27"/>
      <c r="B20" s="34" t="s">
        <v>85</v>
      </c>
      <c r="C20" s="34" t="s">
        <v>66</v>
      </c>
      <c r="D20" s="20" t="s">
        <v>86</v>
      </c>
      <c r="E20" s="21" t="s">
        <v>78</v>
      </c>
      <c r="F20" s="22">
        <v>39</v>
      </c>
      <c r="G20" s="60"/>
      <c r="H20" s="60" t="s">
        <v>190</v>
      </c>
      <c r="I20" s="60">
        <f t="shared" si="2"/>
        <v>0</v>
      </c>
      <c r="J20" s="60">
        <f t="shared" si="5"/>
        <v>0</v>
      </c>
      <c r="K20" s="55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</row>
    <row r="21" spans="1:42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3988.09</v>
      </c>
      <c r="G21" s="60"/>
      <c r="H21" s="60" t="s">
        <v>190</v>
      </c>
      <c r="I21" s="60">
        <f t="shared" si="2"/>
        <v>0</v>
      </c>
      <c r="J21" s="60">
        <f t="shared" si="3"/>
        <v>0</v>
      </c>
      <c r="K21" s="55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</row>
    <row r="22" spans="1:42" s="9" customFormat="1" x14ac:dyDescent="0.25">
      <c r="A22" s="27"/>
      <c r="B22" s="34" t="s">
        <v>87</v>
      </c>
      <c r="C22" s="34" t="s">
        <v>66</v>
      </c>
      <c r="D22" s="20" t="s">
        <v>88</v>
      </c>
      <c r="E22" s="21" t="s">
        <v>5</v>
      </c>
      <c r="F22" s="22">
        <v>9970.23</v>
      </c>
      <c r="G22" s="60"/>
      <c r="H22" s="60" t="s">
        <v>190</v>
      </c>
      <c r="I22" s="60">
        <f t="shared" si="2"/>
        <v>0</v>
      </c>
      <c r="J22" s="60">
        <f t="shared" si="3"/>
        <v>0</v>
      </c>
      <c r="K22" s="55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 spans="1:42" s="9" customFormat="1" x14ac:dyDescent="0.25">
      <c r="A23" s="27"/>
      <c r="B23" s="34" t="s">
        <v>91</v>
      </c>
      <c r="C23" s="34" t="s">
        <v>66</v>
      </c>
      <c r="D23" s="20" t="s">
        <v>92</v>
      </c>
      <c r="E23" s="21" t="s">
        <v>93</v>
      </c>
      <c r="F23" s="22">
        <v>15077.0982582864</v>
      </c>
      <c r="G23" s="60"/>
      <c r="H23" s="60" t="s">
        <v>190</v>
      </c>
      <c r="I23" s="60">
        <f t="shared" si="2"/>
        <v>0</v>
      </c>
      <c r="J23" s="60">
        <f t="shared" si="3"/>
        <v>0</v>
      </c>
      <c r="K23" s="55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 spans="1:42" s="9" customFormat="1" x14ac:dyDescent="0.25">
      <c r="A24" s="27"/>
      <c r="B24" s="34" t="s">
        <v>94</v>
      </c>
      <c r="C24" s="34" t="s">
        <v>66</v>
      </c>
      <c r="D24" s="20" t="s">
        <v>95</v>
      </c>
      <c r="E24" s="21" t="s">
        <v>5</v>
      </c>
      <c r="F24" s="22">
        <v>3323.41</v>
      </c>
      <c r="G24" s="60"/>
      <c r="H24" s="60" t="s">
        <v>190</v>
      </c>
      <c r="I24" s="60">
        <f t="shared" si="2"/>
        <v>0</v>
      </c>
      <c r="J24" s="60">
        <f t="shared" si="3"/>
        <v>0</v>
      </c>
      <c r="K24" s="55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</row>
    <row r="25" spans="1:42" s="9" customFormat="1" x14ac:dyDescent="0.25">
      <c r="A25" s="27"/>
      <c r="B25" s="34" t="s">
        <v>96</v>
      </c>
      <c r="C25" s="34" t="s">
        <v>66</v>
      </c>
      <c r="D25" s="20" t="s">
        <v>97</v>
      </c>
      <c r="E25" s="21" t="s">
        <v>5</v>
      </c>
      <c r="F25" s="22">
        <v>6646.82</v>
      </c>
      <c r="G25" s="60"/>
      <c r="H25" s="60" t="s">
        <v>190</v>
      </c>
      <c r="I25" s="60">
        <f t="shared" si="2"/>
        <v>0</v>
      </c>
      <c r="J25" s="60">
        <f t="shared" si="3"/>
        <v>0</v>
      </c>
      <c r="K25" s="55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</row>
    <row r="26" spans="1:42" s="9" customFormat="1" x14ac:dyDescent="0.25">
      <c r="A26" s="27"/>
      <c r="B26" s="34" t="s">
        <v>100</v>
      </c>
      <c r="C26" s="34" t="s">
        <v>66</v>
      </c>
      <c r="D26" s="20" t="s">
        <v>101</v>
      </c>
      <c r="E26" s="21" t="s">
        <v>93</v>
      </c>
      <c r="F26" s="22">
        <v>69791.61</v>
      </c>
      <c r="G26" s="60"/>
      <c r="H26" s="60" t="s">
        <v>190</v>
      </c>
      <c r="I26" s="60">
        <f t="shared" si="2"/>
        <v>0</v>
      </c>
      <c r="J26" s="60">
        <f t="shared" si="3"/>
        <v>0</v>
      </c>
      <c r="K26" s="55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</row>
    <row r="27" spans="1:42" s="9" customFormat="1" x14ac:dyDescent="0.25">
      <c r="A27" s="27"/>
      <c r="B27" s="34" t="s">
        <v>98</v>
      </c>
      <c r="C27" s="34" t="s">
        <v>66</v>
      </c>
      <c r="D27" s="20" t="s">
        <v>99</v>
      </c>
      <c r="E27" s="21" t="s">
        <v>78</v>
      </c>
      <c r="F27" s="22">
        <v>70</v>
      </c>
      <c r="G27" s="60"/>
      <c r="H27" s="60" t="s">
        <v>190</v>
      </c>
      <c r="I27" s="60">
        <f t="shared" si="2"/>
        <v>0</v>
      </c>
      <c r="J27" s="60">
        <f t="shared" si="3"/>
        <v>0</v>
      </c>
      <c r="K27" s="55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</row>
    <row r="28" spans="1:42" s="9" customFormat="1" x14ac:dyDescent="0.25">
      <c r="A28" s="91"/>
      <c r="B28" s="92">
        <v>97066</v>
      </c>
      <c r="C28" s="92" t="s">
        <v>248</v>
      </c>
      <c r="D28" s="50" t="s">
        <v>249</v>
      </c>
      <c r="E28" s="51" t="s">
        <v>250</v>
      </c>
      <c r="F28" s="52">
        <v>498.506514885</v>
      </c>
      <c r="G28" s="62"/>
      <c r="H28" s="60" t="s">
        <v>190</v>
      </c>
      <c r="I28" s="60">
        <f t="shared" ref="I28" si="7">ROUND(G28*BDI_01+G28,2)</f>
        <v>0</v>
      </c>
      <c r="J28" s="60">
        <f t="shared" si="3"/>
        <v>0</v>
      </c>
      <c r="K28" s="55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</row>
    <row r="29" spans="1:42" s="9" customFormat="1" ht="15.75" thickBot="1" x14ac:dyDescent="0.3">
      <c r="A29" s="53"/>
      <c r="B29" s="48"/>
      <c r="C29" s="48"/>
      <c r="D29" s="40"/>
      <c r="E29" s="41"/>
      <c r="F29" s="42"/>
      <c r="G29" s="63"/>
      <c r="H29" s="63"/>
      <c r="I29" s="63"/>
      <c r="J29" s="63"/>
      <c r="K29" s="58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</row>
    <row r="30" spans="1:42" s="8" customFormat="1" ht="15.75" thickBot="1" x14ac:dyDescent="0.3">
      <c r="A30" s="129" t="s">
        <v>230</v>
      </c>
      <c r="B30" s="141"/>
      <c r="C30" s="141"/>
      <c r="D30" s="141" t="s">
        <v>205</v>
      </c>
      <c r="E30" s="142"/>
      <c r="F30" s="132"/>
      <c r="G30" s="132"/>
      <c r="H30" s="132"/>
      <c r="I30" s="132"/>
      <c r="J30" s="134">
        <f>SUM(J31:J40)</f>
        <v>0</v>
      </c>
      <c r="K30" s="135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</row>
    <row r="31" spans="1:42" s="9" customFormat="1" x14ac:dyDescent="0.25">
      <c r="A31" s="43"/>
      <c r="B31" s="44" t="s">
        <v>18</v>
      </c>
      <c r="C31" s="44" t="s">
        <v>66</v>
      </c>
      <c r="D31" s="45" t="s">
        <v>19</v>
      </c>
      <c r="E31" s="46" t="s">
        <v>5</v>
      </c>
      <c r="F31" s="47">
        <v>7477.67</v>
      </c>
      <c r="G31" s="61"/>
      <c r="H31" s="61" t="s">
        <v>190</v>
      </c>
      <c r="I31" s="61">
        <f t="shared" ref="I31:I34" si="8">ROUND(G31*BDI_01+G31,2)</f>
        <v>0</v>
      </c>
      <c r="J31" s="61">
        <f t="shared" ref="J31:J34" si="9">ROUND(F31*G31,2)</f>
        <v>0</v>
      </c>
      <c r="K31" s="56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</row>
    <row r="32" spans="1:42" s="9" customFormat="1" x14ac:dyDescent="0.25">
      <c r="A32" s="27"/>
      <c r="B32" s="34" t="s">
        <v>22</v>
      </c>
      <c r="C32" s="34" t="s">
        <v>66</v>
      </c>
      <c r="D32" s="20" t="s">
        <v>23</v>
      </c>
      <c r="E32" s="21" t="s">
        <v>5</v>
      </c>
      <c r="F32" s="22">
        <v>2492.56</v>
      </c>
      <c r="G32" s="60"/>
      <c r="H32" s="60" t="s">
        <v>190</v>
      </c>
      <c r="I32" s="60">
        <f t="shared" si="8"/>
        <v>0</v>
      </c>
      <c r="J32" s="60">
        <f t="shared" si="9"/>
        <v>0</v>
      </c>
      <c r="K32" s="55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</row>
    <row r="33" spans="1:42" s="9" customFormat="1" x14ac:dyDescent="0.25">
      <c r="A33" s="27"/>
      <c r="B33" s="34" t="s">
        <v>202</v>
      </c>
      <c r="C33" s="34" t="s">
        <v>203</v>
      </c>
      <c r="D33" s="20" t="s">
        <v>204</v>
      </c>
      <c r="E33" s="21" t="s">
        <v>6</v>
      </c>
      <c r="F33" s="22">
        <v>658.03517999999997</v>
      </c>
      <c r="G33" s="60"/>
      <c r="H33" s="60" t="s">
        <v>190</v>
      </c>
      <c r="I33" s="60">
        <f t="shared" si="8"/>
        <v>0</v>
      </c>
      <c r="J33" s="60">
        <f t="shared" si="9"/>
        <v>0</v>
      </c>
      <c r="K33" s="55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</row>
    <row r="34" spans="1:42" s="9" customFormat="1" x14ac:dyDescent="0.25">
      <c r="A34" s="27"/>
      <c r="B34" s="34" t="s">
        <v>106</v>
      </c>
      <c r="C34" s="34" t="s">
        <v>66</v>
      </c>
      <c r="D34" s="20" t="s">
        <v>107</v>
      </c>
      <c r="E34" s="21" t="s">
        <v>6</v>
      </c>
      <c r="F34" s="22">
        <v>3625.54</v>
      </c>
      <c r="G34" s="60"/>
      <c r="H34" s="60" t="s">
        <v>190</v>
      </c>
      <c r="I34" s="60">
        <f t="shared" si="8"/>
        <v>0</v>
      </c>
      <c r="J34" s="60">
        <f t="shared" si="9"/>
        <v>0</v>
      </c>
      <c r="K34" s="55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</row>
    <row r="35" spans="1:42" s="9" customFormat="1" x14ac:dyDescent="0.25">
      <c r="A35" s="27"/>
      <c r="B35" s="34" t="s">
        <v>180</v>
      </c>
      <c r="C35" s="34" t="s">
        <v>66</v>
      </c>
      <c r="D35" s="20" t="s">
        <v>181</v>
      </c>
      <c r="E35" s="21" t="s">
        <v>15</v>
      </c>
      <c r="F35" s="22">
        <v>478.57</v>
      </c>
      <c r="G35" s="60"/>
      <c r="H35" s="60" t="s">
        <v>190</v>
      </c>
      <c r="I35" s="60">
        <f t="shared" ref="I35:I39" si="11">ROUND(G35*BDI_01+G35,2)</f>
        <v>0</v>
      </c>
      <c r="J35" s="60">
        <f t="shared" ref="J35:J39" si="12">ROUND(F35*G35,2)</f>
        <v>0</v>
      </c>
      <c r="K35" s="55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</row>
    <row r="36" spans="1:42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499.98</v>
      </c>
      <c r="G36" s="60"/>
      <c r="H36" s="60" t="s">
        <v>190</v>
      </c>
      <c r="I36" s="60">
        <f t="shared" si="11"/>
        <v>0</v>
      </c>
      <c r="J36" s="60">
        <f t="shared" si="12"/>
        <v>0</v>
      </c>
      <c r="K36" s="55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</row>
    <row r="37" spans="1:42" s="9" customFormat="1" x14ac:dyDescent="0.25">
      <c r="A37" s="27"/>
      <c r="B37" s="34" t="s">
        <v>31</v>
      </c>
      <c r="C37" s="34" t="s">
        <v>66</v>
      </c>
      <c r="D37" s="20" t="s">
        <v>32</v>
      </c>
      <c r="E37" s="21" t="s">
        <v>7</v>
      </c>
      <c r="F37" s="22">
        <v>499.98</v>
      </c>
      <c r="G37" s="60"/>
      <c r="H37" s="60" t="s">
        <v>190</v>
      </c>
      <c r="I37" s="60">
        <f t="shared" si="11"/>
        <v>0</v>
      </c>
      <c r="J37" s="60">
        <f t="shared" si="12"/>
        <v>0</v>
      </c>
      <c r="K37" s="55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</row>
    <row r="38" spans="1:42" s="9" customFormat="1" x14ac:dyDescent="0.25">
      <c r="A38" s="27"/>
      <c r="B38" s="34" t="s">
        <v>112</v>
      </c>
      <c r="C38" s="34" t="s">
        <v>66</v>
      </c>
      <c r="D38" s="20" t="s">
        <v>113</v>
      </c>
      <c r="E38" s="21" t="s">
        <v>114</v>
      </c>
      <c r="F38" s="22">
        <v>10499.58</v>
      </c>
      <c r="G38" s="60"/>
      <c r="H38" s="60" t="s">
        <v>190</v>
      </c>
      <c r="I38" s="60">
        <f t="shared" si="11"/>
        <v>0</v>
      </c>
      <c r="J38" s="60">
        <f t="shared" si="12"/>
        <v>0</v>
      </c>
      <c r="K38" s="55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</row>
    <row r="39" spans="1:42" s="9" customFormat="1" x14ac:dyDescent="0.25">
      <c r="A39" s="91"/>
      <c r="B39" s="92" t="s">
        <v>33</v>
      </c>
      <c r="C39" s="34" t="s">
        <v>66</v>
      </c>
      <c r="D39" s="20" t="s">
        <v>34</v>
      </c>
      <c r="E39" s="21" t="s">
        <v>35</v>
      </c>
      <c r="F39" s="22">
        <v>899.96</v>
      </c>
      <c r="G39" s="60"/>
      <c r="H39" s="60" t="s">
        <v>190</v>
      </c>
      <c r="I39" s="60">
        <f t="shared" si="11"/>
        <v>0</v>
      </c>
      <c r="J39" s="60">
        <f t="shared" si="12"/>
        <v>0</v>
      </c>
      <c r="K39" s="55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</row>
    <row r="40" spans="1:42" s="9" customFormat="1" ht="15.75" thickBot="1" x14ac:dyDescent="0.3">
      <c r="A40" s="91"/>
      <c r="B40" s="92"/>
      <c r="C40" s="92"/>
      <c r="D40" s="50"/>
      <c r="E40" s="51"/>
      <c r="F40" s="52"/>
      <c r="G40" s="62"/>
      <c r="H40" s="62"/>
      <c r="I40" s="62"/>
      <c r="J40" s="62"/>
      <c r="K40" s="5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</row>
    <row r="41" spans="1:42" s="8" customFormat="1" ht="15.75" thickBot="1" x14ac:dyDescent="0.3">
      <c r="A41" s="143" t="s">
        <v>231</v>
      </c>
      <c r="B41" s="144"/>
      <c r="C41" s="144"/>
      <c r="D41" s="144" t="s">
        <v>74</v>
      </c>
      <c r="E41" s="144"/>
      <c r="F41" s="133"/>
      <c r="G41" s="132"/>
      <c r="H41" s="132"/>
      <c r="I41" s="132"/>
      <c r="J41" s="134">
        <f>SUM(J42:J52)</f>
        <v>0</v>
      </c>
      <c r="K41" s="135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</row>
    <row r="42" spans="1:42" s="8" customFormat="1" x14ac:dyDescent="0.25">
      <c r="A42" s="43"/>
      <c r="B42" s="44" t="s">
        <v>125</v>
      </c>
      <c r="C42" s="44" t="s">
        <v>66</v>
      </c>
      <c r="D42" s="45" t="s">
        <v>126</v>
      </c>
      <c r="E42" s="46" t="s">
        <v>5</v>
      </c>
      <c r="F42" s="47">
        <v>9970.23</v>
      </c>
      <c r="G42" s="61"/>
      <c r="H42" s="61" t="s">
        <v>190</v>
      </c>
      <c r="I42" s="61">
        <f t="shared" ref="I42:I51" si="14">ROUND(G42*BDI_01+G42,2)</f>
        <v>0</v>
      </c>
      <c r="J42" s="61">
        <f t="shared" ref="J42:J51" si="15">ROUND(F42*G42,2)</f>
        <v>0</v>
      </c>
      <c r="K42" s="56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</row>
    <row r="43" spans="1:42" s="10" customFormat="1" x14ac:dyDescent="0.25">
      <c r="A43" s="27"/>
      <c r="B43" s="34" t="s">
        <v>38</v>
      </c>
      <c r="C43" s="34" t="s">
        <v>66</v>
      </c>
      <c r="D43" s="20" t="s">
        <v>39</v>
      </c>
      <c r="E43" s="21" t="s">
        <v>5</v>
      </c>
      <c r="F43" s="22">
        <v>9970.23</v>
      </c>
      <c r="G43" s="60"/>
      <c r="H43" s="60" t="s">
        <v>190</v>
      </c>
      <c r="I43" s="60">
        <f t="shared" si="14"/>
        <v>0</v>
      </c>
      <c r="J43" s="60">
        <f t="shared" si="15"/>
        <v>0</v>
      </c>
      <c r="K43" s="55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</row>
    <row r="44" spans="1:42" s="10" customFormat="1" x14ac:dyDescent="0.25">
      <c r="A44" s="27"/>
      <c r="B44" s="34" t="s">
        <v>127</v>
      </c>
      <c r="C44" s="34" t="s">
        <v>66</v>
      </c>
      <c r="D44" s="20" t="s">
        <v>128</v>
      </c>
      <c r="E44" s="21" t="s">
        <v>5</v>
      </c>
      <c r="F44" s="22">
        <v>7477.67</v>
      </c>
      <c r="G44" s="60"/>
      <c r="H44" s="60" t="s">
        <v>190</v>
      </c>
      <c r="I44" s="60">
        <f t="shared" si="14"/>
        <v>0</v>
      </c>
      <c r="J44" s="60">
        <f t="shared" si="15"/>
        <v>0</v>
      </c>
      <c r="K44" s="55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</row>
    <row r="45" spans="1:42" s="10" customFormat="1" x14ac:dyDescent="0.25">
      <c r="A45" s="27"/>
      <c r="B45" s="80" t="s">
        <v>129</v>
      </c>
      <c r="C45" s="80" t="s">
        <v>66</v>
      </c>
      <c r="D45" s="20" t="s">
        <v>130</v>
      </c>
      <c r="E45" s="21" t="s">
        <v>5</v>
      </c>
      <c r="F45" s="22">
        <v>2492.56</v>
      </c>
      <c r="G45" s="60"/>
      <c r="H45" s="60" t="s">
        <v>190</v>
      </c>
      <c r="I45" s="60">
        <f t="shared" si="14"/>
        <v>0</v>
      </c>
      <c r="J45" s="60">
        <f t="shared" si="15"/>
        <v>0</v>
      </c>
      <c r="K45" s="55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</row>
    <row r="46" spans="1:42" s="10" customFormat="1" x14ac:dyDescent="0.25">
      <c r="A46" s="27"/>
      <c r="B46" s="80" t="s">
        <v>186</v>
      </c>
      <c r="C46" s="80" t="s">
        <v>66</v>
      </c>
      <c r="D46" s="20" t="s">
        <v>187</v>
      </c>
      <c r="E46" s="21" t="s">
        <v>5</v>
      </c>
      <c r="F46" s="22">
        <v>240</v>
      </c>
      <c r="G46" s="60"/>
      <c r="H46" s="60" t="s">
        <v>190</v>
      </c>
      <c r="I46" s="60">
        <f t="shared" si="14"/>
        <v>0</v>
      </c>
      <c r="J46" s="60">
        <f t="shared" si="15"/>
        <v>0</v>
      </c>
      <c r="K46" s="55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</row>
    <row r="47" spans="1:42" x14ac:dyDescent="0.25">
      <c r="A47" s="27"/>
      <c r="B47" s="80" t="s">
        <v>115</v>
      </c>
      <c r="C47" s="80" t="s">
        <v>66</v>
      </c>
      <c r="D47" s="20" t="s">
        <v>116</v>
      </c>
      <c r="E47" s="21" t="s">
        <v>5</v>
      </c>
      <c r="F47" s="22">
        <v>25.35</v>
      </c>
      <c r="G47" s="60"/>
      <c r="H47" s="60" t="s">
        <v>190</v>
      </c>
      <c r="I47" s="60">
        <f t="shared" si="14"/>
        <v>0</v>
      </c>
      <c r="J47" s="60">
        <f t="shared" si="15"/>
        <v>0</v>
      </c>
      <c r="K47" s="55">
        <f t="shared" si="16"/>
        <v>0</v>
      </c>
    </row>
    <row r="48" spans="1:42" s="10" customFormat="1" x14ac:dyDescent="0.25">
      <c r="A48" s="27"/>
      <c r="B48" s="80" t="s">
        <v>117</v>
      </c>
      <c r="C48" s="80" t="s">
        <v>66</v>
      </c>
      <c r="D48" s="20" t="s">
        <v>118</v>
      </c>
      <c r="E48" s="21" t="s">
        <v>7</v>
      </c>
      <c r="F48" s="22">
        <v>8.2799999999999994</v>
      </c>
      <c r="G48" s="60"/>
      <c r="H48" s="60" t="s">
        <v>190</v>
      </c>
      <c r="I48" s="60">
        <f t="shared" si="14"/>
        <v>0</v>
      </c>
      <c r="J48" s="60">
        <f t="shared" si="15"/>
        <v>0</v>
      </c>
      <c r="K48" s="55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</row>
    <row r="49" spans="1:42" s="10" customFormat="1" x14ac:dyDescent="0.25">
      <c r="A49" s="91"/>
      <c r="B49" s="49" t="s">
        <v>137</v>
      </c>
      <c r="C49" s="80" t="s">
        <v>66</v>
      </c>
      <c r="D49" s="20" t="s">
        <v>138</v>
      </c>
      <c r="E49" s="21" t="s">
        <v>5</v>
      </c>
      <c r="F49" s="22">
        <v>396</v>
      </c>
      <c r="G49" s="60"/>
      <c r="H49" s="60" t="s">
        <v>190</v>
      </c>
      <c r="I49" s="60">
        <f t="shared" si="14"/>
        <v>0</v>
      </c>
      <c r="J49" s="60">
        <f t="shared" si="15"/>
        <v>0</v>
      </c>
      <c r="K49" s="55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</row>
    <row r="50" spans="1:42" s="10" customFormat="1" x14ac:dyDescent="0.25">
      <c r="A50" s="91"/>
      <c r="B50" s="49" t="s">
        <v>142</v>
      </c>
      <c r="C50" s="80" t="s">
        <v>66</v>
      </c>
      <c r="D50" s="20" t="s">
        <v>143</v>
      </c>
      <c r="E50" s="21" t="s">
        <v>5</v>
      </c>
      <c r="F50" s="22">
        <v>87.7</v>
      </c>
      <c r="G50" s="60"/>
      <c r="H50" s="60" t="s">
        <v>190</v>
      </c>
      <c r="I50" s="60">
        <f t="shared" si="14"/>
        <v>0</v>
      </c>
      <c r="J50" s="60">
        <f t="shared" si="15"/>
        <v>0</v>
      </c>
      <c r="K50" s="55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</row>
    <row r="51" spans="1:42" s="10" customFormat="1" x14ac:dyDescent="0.25">
      <c r="A51" s="91"/>
      <c r="B51" s="49" t="s">
        <v>144</v>
      </c>
      <c r="C51" s="80" t="s">
        <v>66</v>
      </c>
      <c r="D51" s="20" t="s">
        <v>145</v>
      </c>
      <c r="E51" s="21" t="s">
        <v>5</v>
      </c>
      <c r="F51" s="22">
        <v>118.8</v>
      </c>
      <c r="G51" s="60"/>
      <c r="H51" s="60" t="s">
        <v>190</v>
      </c>
      <c r="I51" s="60">
        <f t="shared" si="14"/>
        <v>0</v>
      </c>
      <c r="J51" s="60">
        <f t="shared" si="15"/>
        <v>0</v>
      </c>
      <c r="K51" s="55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</row>
    <row r="52" spans="1:42" s="10" customFormat="1" ht="15.75" thickBot="1" x14ac:dyDescent="0.3">
      <c r="A52" s="91"/>
      <c r="B52" s="49"/>
      <c r="C52" s="49"/>
      <c r="D52" s="50"/>
      <c r="E52" s="51"/>
      <c r="F52" s="52"/>
      <c r="G52" s="62"/>
      <c r="H52" s="62"/>
      <c r="I52" s="62"/>
      <c r="J52" s="62"/>
      <c r="K52" s="57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</row>
    <row r="53" spans="1:42" s="10" customFormat="1" ht="15.75" thickBot="1" x14ac:dyDescent="0.3">
      <c r="A53" s="143" t="s">
        <v>232</v>
      </c>
      <c r="B53" s="144"/>
      <c r="C53" s="144"/>
      <c r="D53" s="144" t="s">
        <v>201</v>
      </c>
      <c r="E53" s="144"/>
      <c r="F53" s="133"/>
      <c r="G53" s="132"/>
      <c r="H53" s="132"/>
      <c r="I53" s="132"/>
      <c r="J53" s="134">
        <f>SUM(J54:J60)</f>
        <v>0</v>
      </c>
      <c r="K53" s="135">
        <f>SUM(K54:K60)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</row>
    <row r="54" spans="1:42" s="10" customFormat="1" x14ac:dyDescent="0.25">
      <c r="A54" s="27"/>
      <c r="B54" s="34" t="s">
        <v>156</v>
      </c>
      <c r="C54" s="34" t="s">
        <v>66</v>
      </c>
      <c r="D54" s="20" t="s">
        <v>157</v>
      </c>
      <c r="E54" s="21" t="s">
        <v>5</v>
      </c>
      <c r="F54" s="22">
        <v>1485.2</v>
      </c>
      <c r="G54" s="60"/>
      <c r="H54" s="60" t="s">
        <v>190</v>
      </c>
      <c r="I54" s="60">
        <f t="shared" ref="I54:I59" si="17">ROUND(G54*BDI_01+G54,2)</f>
        <v>0</v>
      </c>
      <c r="J54" s="60">
        <f t="shared" ref="J54:J59" si="18">ROUND(F54*G54,2)</f>
        <v>0</v>
      </c>
      <c r="K54" s="55">
        <f t="shared" ref="K54:K59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</row>
    <row r="55" spans="1:42" s="10" customFormat="1" x14ac:dyDescent="0.25">
      <c r="A55" s="27"/>
      <c r="B55" s="34" t="s">
        <v>121</v>
      </c>
      <c r="C55" s="34" t="s">
        <v>66</v>
      </c>
      <c r="D55" s="20" t="s">
        <v>122</v>
      </c>
      <c r="E55" s="21" t="s">
        <v>6</v>
      </c>
      <c r="F55" s="22">
        <v>445.56</v>
      </c>
      <c r="G55" s="60"/>
      <c r="H55" s="60" t="s">
        <v>190</v>
      </c>
      <c r="I55" s="60">
        <f t="shared" si="17"/>
        <v>0</v>
      </c>
      <c r="J55" s="60">
        <f t="shared" si="18"/>
        <v>0</v>
      </c>
      <c r="K55" s="55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</row>
    <row r="56" spans="1:42" s="10" customFormat="1" x14ac:dyDescent="0.25">
      <c r="A56" s="27"/>
      <c r="B56" s="34" t="s">
        <v>119</v>
      </c>
      <c r="C56" s="34" t="s">
        <v>66</v>
      </c>
      <c r="D56" s="20" t="s">
        <v>120</v>
      </c>
      <c r="E56" s="21" t="s">
        <v>7</v>
      </c>
      <c r="F56" s="22">
        <v>44.556000000000004</v>
      </c>
      <c r="G56" s="60"/>
      <c r="H56" s="60" t="s">
        <v>190</v>
      </c>
      <c r="I56" s="60">
        <f t="shared" si="17"/>
        <v>0</v>
      </c>
      <c r="J56" s="60">
        <f t="shared" si="18"/>
        <v>0</v>
      </c>
      <c r="K56" s="55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</row>
    <row r="57" spans="1:42" s="10" customFormat="1" x14ac:dyDescent="0.25">
      <c r="A57" s="27"/>
      <c r="B57" s="34" t="s">
        <v>48</v>
      </c>
      <c r="C57" s="34" t="s">
        <v>66</v>
      </c>
      <c r="D57" s="20" t="s">
        <v>49</v>
      </c>
      <c r="E57" s="21" t="s">
        <v>5</v>
      </c>
      <c r="F57" s="22">
        <v>7477.67</v>
      </c>
      <c r="G57" s="60"/>
      <c r="H57" s="60" t="s">
        <v>190</v>
      </c>
      <c r="I57" s="60">
        <f t="shared" si="17"/>
        <v>0</v>
      </c>
      <c r="J57" s="60">
        <f t="shared" si="18"/>
        <v>0</v>
      </c>
      <c r="K57" s="55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</row>
    <row r="58" spans="1:42" s="10" customFormat="1" x14ac:dyDescent="0.25">
      <c r="A58" s="27"/>
      <c r="B58" s="34" t="s">
        <v>50</v>
      </c>
      <c r="C58" s="34" t="s">
        <v>66</v>
      </c>
      <c r="D58" s="20" t="s">
        <v>51</v>
      </c>
      <c r="E58" s="21" t="s">
        <v>5</v>
      </c>
      <c r="F58" s="22">
        <v>7477.67</v>
      </c>
      <c r="G58" s="60"/>
      <c r="H58" s="60" t="s">
        <v>190</v>
      </c>
      <c r="I58" s="60">
        <f t="shared" si="17"/>
        <v>0</v>
      </c>
      <c r="J58" s="60">
        <f t="shared" si="18"/>
        <v>0</v>
      </c>
      <c r="K58" s="55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</row>
    <row r="59" spans="1:42" s="10" customFormat="1" x14ac:dyDescent="0.25">
      <c r="A59" s="27"/>
      <c r="B59" s="34" t="s">
        <v>160</v>
      </c>
      <c r="C59" s="34" t="s">
        <v>66</v>
      </c>
      <c r="D59" s="20" t="s">
        <v>161</v>
      </c>
      <c r="E59" s="21" t="s">
        <v>26</v>
      </c>
      <c r="F59" s="22">
        <v>3888.39</v>
      </c>
      <c r="G59" s="60"/>
      <c r="H59" s="60" t="s">
        <v>190</v>
      </c>
      <c r="I59" s="60">
        <f t="shared" si="17"/>
        <v>0</v>
      </c>
      <c r="J59" s="60">
        <f t="shared" si="18"/>
        <v>0</v>
      </c>
      <c r="K59" s="55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</row>
    <row r="60" spans="1:42" s="10" customFormat="1" ht="15.75" thickBot="1" x14ac:dyDescent="0.3">
      <c r="A60" s="27"/>
      <c r="B60" s="34"/>
      <c r="C60" s="34"/>
      <c r="D60" s="20"/>
      <c r="E60" s="21"/>
      <c r="F60" s="22"/>
      <c r="G60" s="60"/>
      <c r="H60" s="60"/>
      <c r="I60" s="60"/>
      <c r="J60" s="60"/>
      <c r="K60" s="55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</row>
    <row r="61" spans="1:42" s="10" customFormat="1" ht="15.75" thickBot="1" x14ac:dyDescent="0.3">
      <c r="A61" s="143" t="s">
        <v>233</v>
      </c>
      <c r="B61" s="144"/>
      <c r="C61" s="144"/>
      <c r="D61" s="144" t="s">
        <v>184</v>
      </c>
      <c r="E61" s="144"/>
      <c r="F61" s="133"/>
      <c r="G61" s="132"/>
      <c r="H61" s="132"/>
      <c r="I61" s="132"/>
      <c r="J61" s="134">
        <f>SUM(J62:J65)</f>
        <v>0</v>
      </c>
      <c r="K61" s="135">
        <f>SUM(K62:K65)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</row>
    <row r="62" spans="1:42" s="10" customFormat="1" x14ac:dyDescent="0.25">
      <c r="A62" s="43"/>
      <c r="B62" s="44" t="s">
        <v>154</v>
      </c>
      <c r="C62" s="44" t="s">
        <v>66</v>
      </c>
      <c r="D62" s="45" t="s">
        <v>155</v>
      </c>
      <c r="E62" s="46" t="s">
        <v>5</v>
      </c>
      <c r="F62" s="47">
        <v>9970.23</v>
      </c>
      <c r="G62" s="61"/>
      <c r="H62" s="61" t="s">
        <v>190</v>
      </c>
      <c r="I62" s="61">
        <f t="shared" ref="I62:I64" si="20">ROUND(G62*BDI_01+G62,2)</f>
        <v>0</v>
      </c>
      <c r="J62" s="61">
        <f t="shared" ref="J62:J64" si="21">ROUND(F62*G62,2)</f>
        <v>0</v>
      </c>
      <c r="K62" s="56">
        <f t="shared" ref="K62:K64" si="22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</row>
    <row r="63" spans="1:42" s="10" customFormat="1" x14ac:dyDescent="0.25">
      <c r="A63" s="35"/>
      <c r="B63" s="36" t="s">
        <v>152</v>
      </c>
      <c r="C63" s="36" t="s">
        <v>66</v>
      </c>
      <c r="D63" s="37" t="s">
        <v>153</v>
      </c>
      <c r="E63" s="38" t="s">
        <v>6</v>
      </c>
      <c r="F63" s="22">
        <v>5982.14</v>
      </c>
      <c r="G63" s="59"/>
      <c r="H63" s="59" t="s">
        <v>190</v>
      </c>
      <c r="I63" s="59">
        <f t="shared" si="20"/>
        <v>0</v>
      </c>
      <c r="J63" s="59">
        <f t="shared" si="21"/>
        <v>0</v>
      </c>
      <c r="K63" s="54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</row>
    <row r="64" spans="1:42" s="10" customFormat="1" x14ac:dyDescent="0.25">
      <c r="A64" s="35"/>
      <c r="B64" s="36" t="s">
        <v>158</v>
      </c>
      <c r="C64" s="36" t="s">
        <v>66</v>
      </c>
      <c r="D64" s="37" t="s">
        <v>159</v>
      </c>
      <c r="E64" s="38" t="s">
        <v>5</v>
      </c>
      <c r="F64" s="22">
        <v>9970.23</v>
      </c>
      <c r="G64" s="59"/>
      <c r="H64" s="59" t="s">
        <v>190</v>
      </c>
      <c r="I64" s="59">
        <f t="shared" si="20"/>
        <v>0</v>
      </c>
      <c r="J64" s="59">
        <f t="shared" si="21"/>
        <v>0</v>
      </c>
      <c r="K64" s="54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</row>
    <row r="65" spans="1:42" s="10" customFormat="1" ht="15.75" thickBot="1" x14ac:dyDescent="0.3">
      <c r="A65" s="91"/>
      <c r="B65" s="92"/>
      <c r="C65" s="92"/>
      <c r="D65" s="50"/>
      <c r="E65" s="51"/>
      <c r="F65" s="52"/>
      <c r="G65" s="62"/>
      <c r="H65" s="62"/>
      <c r="I65" s="62"/>
      <c r="J65" s="62"/>
      <c r="K65" s="57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</row>
    <row r="66" spans="1:42" s="10" customFormat="1" ht="15.75" thickBot="1" x14ac:dyDescent="0.3">
      <c r="A66" s="143" t="s">
        <v>234</v>
      </c>
      <c r="B66" s="144"/>
      <c r="C66" s="144"/>
      <c r="D66" s="144" t="s">
        <v>217</v>
      </c>
      <c r="E66" s="144"/>
      <c r="F66" s="133"/>
      <c r="G66" s="132"/>
      <c r="H66" s="132"/>
      <c r="I66" s="132"/>
      <c r="J66" s="134">
        <f>SUM(J67:J74)</f>
        <v>0</v>
      </c>
      <c r="K66" s="135">
        <f>SUM(K67:K74)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</row>
    <row r="67" spans="1:42" s="10" customFormat="1" x14ac:dyDescent="0.25">
      <c r="A67" s="91"/>
      <c r="B67" s="92" t="s">
        <v>172</v>
      </c>
      <c r="C67" s="36" t="s">
        <v>66</v>
      </c>
      <c r="D67" s="37" t="s">
        <v>173</v>
      </c>
      <c r="E67" s="38" t="s">
        <v>0</v>
      </c>
      <c r="F67" s="39">
        <v>40</v>
      </c>
      <c r="G67" s="59"/>
      <c r="H67" s="59" t="s">
        <v>190</v>
      </c>
      <c r="I67" s="59">
        <f t="shared" ref="I67:I73" si="23">ROUND(G67*BDI_01+G67,2)</f>
        <v>0</v>
      </c>
      <c r="J67" s="59">
        <f t="shared" ref="J67:J73" si="24">ROUND(F67*G67,2)</f>
        <v>0</v>
      </c>
      <c r="K67" s="54">
        <f t="shared" ref="K67:K73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</row>
    <row r="68" spans="1:42" s="10" customFormat="1" x14ac:dyDescent="0.25">
      <c r="A68" s="91"/>
      <c r="B68" s="92" t="s">
        <v>56</v>
      </c>
      <c r="C68" s="36" t="s">
        <v>66</v>
      </c>
      <c r="D68" s="37" t="s">
        <v>57</v>
      </c>
      <c r="E68" s="38" t="s">
        <v>6</v>
      </c>
      <c r="F68" s="39">
        <v>480</v>
      </c>
      <c r="G68" s="59"/>
      <c r="H68" s="59" t="s">
        <v>190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</row>
    <row r="69" spans="1:42" s="10" customFormat="1" x14ac:dyDescent="0.25">
      <c r="A69" s="91"/>
      <c r="B69" s="92" t="s">
        <v>54</v>
      </c>
      <c r="C69" s="36" t="s">
        <v>66</v>
      </c>
      <c r="D69" s="37" t="s">
        <v>55</v>
      </c>
      <c r="E69" s="38" t="s">
        <v>6</v>
      </c>
      <c r="F69" s="39">
        <v>160</v>
      </c>
      <c r="G69" s="59"/>
      <c r="H69" s="59" t="s">
        <v>190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</row>
    <row r="70" spans="1:42" s="10" customFormat="1" x14ac:dyDescent="0.25">
      <c r="A70" s="91"/>
      <c r="B70" s="92" t="s">
        <v>166</v>
      </c>
      <c r="C70" s="36" t="s">
        <v>66</v>
      </c>
      <c r="D70" s="37" t="s">
        <v>167</v>
      </c>
      <c r="E70" s="38" t="s">
        <v>0</v>
      </c>
      <c r="F70" s="39">
        <v>20</v>
      </c>
      <c r="G70" s="59"/>
      <c r="H70" s="59" t="s">
        <v>190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</row>
    <row r="71" spans="1:42" s="10" customFormat="1" x14ac:dyDescent="0.25">
      <c r="A71" s="91"/>
      <c r="B71" s="92" t="s">
        <v>174</v>
      </c>
      <c r="C71" s="36" t="s">
        <v>66</v>
      </c>
      <c r="D71" s="37" t="s">
        <v>175</v>
      </c>
      <c r="E71" s="38" t="s">
        <v>6</v>
      </c>
      <c r="F71" s="39">
        <v>658.03517999999997</v>
      </c>
      <c r="G71" s="59"/>
      <c r="H71" s="59" t="s">
        <v>190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</row>
    <row r="72" spans="1:42" s="10" customFormat="1" x14ac:dyDescent="0.25">
      <c r="A72" s="91"/>
      <c r="B72" s="92" t="s">
        <v>176</v>
      </c>
      <c r="C72" s="36" t="s">
        <v>66</v>
      </c>
      <c r="D72" s="37" t="s">
        <v>177</v>
      </c>
      <c r="E72" s="38" t="s">
        <v>0</v>
      </c>
      <c r="F72" s="39">
        <v>219</v>
      </c>
      <c r="G72" s="59"/>
      <c r="H72" s="59" t="s">
        <v>190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</row>
    <row r="73" spans="1:42" s="10" customFormat="1" x14ac:dyDescent="0.25">
      <c r="A73" s="91"/>
      <c r="B73" s="92" t="s">
        <v>52</v>
      </c>
      <c r="C73" s="36" t="s">
        <v>66</v>
      </c>
      <c r="D73" s="37" t="s">
        <v>53</v>
      </c>
      <c r="E73" s="38" t="s">
        <v>6</v>
      </c>
      <c r="F73" s="39">
        <v>131.60703599999999</v>
      </c>
      <c r="G73" s="59"/>
      <c r="H73" s="59" t="s">
        <v>190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</row>
    <row r="74" spans="1:42" s="10" customFormat="1" ht="15.75" thickBot="1" x14ac:dyDescent="0.3">
      <c r="A74" s="53"/>
      <c r="B74" s="48"/>
      <c r="C74" s="48"/>
      <c r="D74" s="40"/>
      <c r="E74" s="41"/>
      <c r="F74" s="42"/>
      <c r="G74" s="63"/>
      <c r="H74" s="63"/>
      <c r="I74" s="63"/>
      <c r="J74" s="63"/>
      <c r="K74" s="58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</row>
    <row r="75" spans="1:42" s="8" customFormat="1" ht="15.75" thickBot="1" x14ac:dyDescent="0.3">
      <c r="A75" s="143" t="s">
        <v>235</v>
      </c>
      <c r="B75" s="144"/>
      <c r="C75" s="144"/>
      <c r="D75" s="144" t="s">
        <v>60</v>
      </c>
      <c r="E75" s="144"/>
      <c r="F75" s="133"/>
      <c r="G75" s="132"/>
      <c r="H75" s="132"/>
      <c r="I75" s="132"/>
      <c r="J75" s="134">
        <f>SUM(J76:J78)</f>
        <v>0</v>
      </c>
      <c r="K75" s="135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</row>
    <row r="76" spans="1:42" s="9" customFormat="1" x14ac:dyDescent="0.25">
      <c r="A76" s="81"/>
      <c r="B76" s="82" t="s">
        <v>178</v>
      </c>
      <c r="C76" s="82" t="s">
        <v>66</v>
      </c>
      <c r="D76" s="45" t="s">
        <v>179</v>
      </c>
      <c r="E76" s="46" t="s">
        <v>6</v>
      </c>
      <c r="F76" s="47">
        <v>9970.23</v>
      </c>
      <c r="G76" s="61"/>
      <c r="H76" s="61" t="s">
        <v>190</v>
      </c>
      <c r="I76" s="61">
        <f t="shared" ref="I76:I77" si="26">ROUND(G76*BDI_01+G76,2)</f>
        <v>0</v>
      </c>
      <c r="J76" s="61">
        <f t="shared" ref="J76:J77" si="27">ROUND(F76*G76,2)</f>
        <v>0</v>
      </c>
      <c r="K76" s="56">
        <f t="shared" ref="K76:K77" si="28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</row>
    <row r="77" spans="1:42" s="9" customFormat="1" x14ac:dyDescent="0.25">
      <c r="A77" s="83"/>
      <c r="B77" s="79" t="s">
        <v>63</v>
      </c>
      <c r="C77" s="79" t="s">
        <v>66</v>
      </c>
      <c r="D77" s="20" t="s">
        <v>64</v>
      </c>
      <c r="E77" s="21" t="s">
        <v>5</v>
      </c>
      <c r="F77" s="22">
        <v>3988.09</v>
      </c>
      <c r="G77" s="60"/>
      <c r="H77" s="60" t="s">
        <v>190</v>
      </c>
      <c r="I77" s="60">
        <f t="shared" si="26"/>
        <v>0</v>
      </c>
      <c r="J77" s="60">
        <f t="shared" si="27"/>
        <v>0</v>
      </c>
      <c r="K77" s="55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</row>
    <row r="78" spans="1:42" s="9" customFormat="1" ht="15.75" thickBot="1" x14ac:dyDescent="0.3">
      <c r="A78" s="84"/>
      <c r="B78" s="85"/>
      <c r="C78" s="85"/>
      <c r="D78" s="40"/>
      <c r="E78" s="41"/>
      <c r="F78" s="42"/>
      <c r="G78" s="63"/>
      <c r="H78" s="63"/>
      <c r="I78" s="63"/>
      <c r="J78" s="63"/>
      <c r="K78" s="5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</row>
    <row r="79" spans="1:42" s="9" customFormat="1" ht="15.75" thickBot="1" x14ac:dyDescent="0.3">
      <c r="A79" s="126" t="s">
        <v>244</v>
      </c>
      <c r="B79" s="127" t="s">
        <v>223</v>
      </c>
      <c r="C79" s="127"/>
      <c r="D79" s="127"/>
      <c r="E79" s="127"/>
      <c r="F79" s="127"/>
      <c r="G79" s="127"/>
      <c r="H79" s="127"/>
      <c r="I79" s="127"/>
      <c r="J79" s="127"/>
      <c r="K79" s="128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</row>
    <row r="80" spans="1:42" s="9" customFormat="1" ht="15.75" thickBot="1" x14ac:dyDescent="0.3">
      <c r="A80" s="129" t="s">
        <v>236</v>
      </c>
      <c r="B80" s="145"/>
      <c r="C80" s="130"/>
      <c r="D80" s="131" t="s">
        <v>71</v>
      </c>
      <c r="E80" s="131"/>
      <c r="F80" s="132"/>
      <c r="G80" s="133"/>
      <c r="H80" s="133"/>
      <c r="I80" s="133"/>
      <c r="J80" s="134">
        <f>SUM(J81:J83)</f>
        <v>0</v>
      </c>
      <c r="K80" s="135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</row>
    <row r="81" spans="1:42" s="9" customFormat="1" x14ac:dyDescent="0.25">
      <c r="A81" s="43"/>
      <c r="B81" s="44" t="s">
        <v>1</v>
      </c>
      <c r="C81" s="44" t="s">
        <v>66</v>
      </c>
      <c r="D81" s="45" t="s">
        <v>2</v>
      </c>
      <c r="E81" s="46" t="s">
        <v>0</v>
      </c>
      <c r="F81" s="47">
        <v>2</v>
      </c>
      <c r="G81" s="61"/>
      <c r="H81" s="61" t="s">
        <v>190</v>
      </c>
      <c r="I81" s="61">
        <f t="shared" ref="I81:I82" si="29">ROUND(G81*BDI_01+G81,2)</f>
        <v>0</v>
      </c>
      <c r="J81" s="61">
        <f t="shared" ref="J81:J82" si="30">ROUND(F81*G81,2)</f>
        <v>0</v>
      </c>
      <c r="K81" s="56">
        <f t="shared" ref="K81:K82" si="31">ROUND(I81*F81,2)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</row>
    <row r="82" spans="1:42" s="9" customFormat="1" x14ac:dyDescent="0.25">
      <c r="A82" s="27"/>
      <c r="B82" s="34" t="s">
        <v>3</v>
      </c>
      <c r="C82" s="34" t="s">
        <v>66</v>
      </c>
      <c r="D82" s="20" t="s">
        <v>4</v>
      </c>
      <c r="E82" s="21" t="s">
        <v>0</v>
      </c>
      <c r="F82" s="22">
        <v>2</v>
      </c>
      <c r="G82" s="60"/>
      <c r="H82" s="60" t="s">
        <v>190</v>
      </c>
      <c r="I82" s="60">
        <f t="shared" si="29"/>
        <v>0</v>
      </c>
      <c r="J82" s="60">
        <f t="shared" si="30"/>
        <v>0</v>
      </c>
      <c r="K82" s="55">
        <f t="shared" si="3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</row>
    <row r="83" spans="1:42" s="9" customFormat="1" ht="15.75" thickBot="1" x14ac:dyDescent="0.3">
      <c r="A83" s="53"/>
      <c r="B83" s="48"/>
      <c r="C83" s="48"/>
      <c r="D83" s="40"/>
      <c r="E83" s="41"/>
      <c r="F83" s="42"/>
      <c r="G83" s="63"/>
      <c r="H83" s="63"/>
      <c r="I83" s="63"/>
      <c r="J83" s="63"/>
      <c r="K83" s="58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</row>
    <row r="84" spans="1:42" s="9" customFormat="1" ht="15.75" thickBot="1" x14ac:dyDescent="0.3">
      <c r="A84" s="136" t="s">
        <v>228</v>
      </c>
      <c r="B84" s="146"/>
      <c r="C84" s="137"/>
      <c r="D84" s="138" t="s">
        <v>72</v>
      </c>
      <c r="E84" s="139"/>
      <c r="F84" s="140"/>
      <c r="G84" s="133"/>
      <c r="H84" s="133"/>
      <c r="I84" s="133"/>
      <c r="J84" s="134">
        <f>SUM(J85:J88)</f>
        <v>0</v>
      </c>
      <c r="K84" s="135">
        <f>SUM(K85:K88)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</row>
    <row r="85" spans="1:42" s="9" customFormat="1" x14ac:dyDescent="0.25">
      <c r="A85" s="27"/>
      <c r="B85" s="34" t="s">
        <v>89</v>
      </c>
      <c r="C85" s="34" t="s">
        <v>66</v>
      </c>
      <c r="D85" s="20" t="s">
        <v>90</v>
      </c>
      <c r="E85" s="21" t="s">
        <v>5</v>
      </c>
      <c r="F85" s="22">
        <v>12</v>
      </c>
      <c r="G85" s="60"/>
      <c r="H85" s="60" t="s">
        <v>190</v>
      </c>
      <c r="I85" s="60">
        <f t="shared" ref="I85:I87" si="32">ROUND(G85*BDI_01+G85,2)</f>
        <v>0</v>
      </c>
      <c r="J85" s="60">
        <f t="shared" ref="J85:J87" si="33">ROUND(F85*G85,2)</f>
        <v>0</v>
      </c>
      <c r="K85" s="55">
        <f t="shared" ref="K85:K87" si="34">ROUND(I85*F85,2)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</row>
    <row r="86" spans="1:42" x14ac:dyDescent="0.25">
      <c r="A86" s="27"/>
      <c r="B86" s="34" t="s">
        <v>11</v>
      </c>
      <c r="C86" s="34" t="s">
        <v>66</v>
      </c>
      <c r="D86" s="20" t="s">
        <v>12</v>
      </c>
      <c r="E86" s="21" t="s">
        <v>6</v>
      </c>
      <c r="F86" s="22">
        <v>18</v>
      </c>
      <c r="G86" s="60"/>
      <c r="H86" s="60" t="s">
        <v>190</v>
      </c>
      <c r="I86" s="60">
        <f t="shared" si="32"/>
        <v>0</v>
      </c>
      <c r="J86" s="60">
        <f t="shared" si="33"/>
        <v>0</v>
      </c>
      <c r="K86" s="55">
        <f t="shared" si="34"/>
        <v>0</v>
      </c>
    </row>
    <row r="87" spans="1:42" x14ac:dyDescent="0.25">
      <c r="A87" s="27"/>
      <c r="B87" s="34" t="s">
        <v>13</v>
      </c>
      <c r="C87" s="34" t="s">
        <v>66</v>
      </c>
      <c r="D87" s="20" t="s">
        <v>14</v>
      </c>
      <c r="E87" s="21" t="s">
        <v>15</v>
      </c>
      <c r="F87" s="22">
        <v>54</v>
      </c>
      <c r="G87" s="60"/>
      <c r="H87" s="60" t="s">
        <v>190</v>
      </c>
      <c r="I87" s="60">
        <f t="shared" si="32"/>
        <v>0</v>
      </c>
      <c r="J87" s="60">
        <f t="shared" si="33"/>
        <v>0</v>
      </c>
      <c r="K87" s="55">
        <f t="shared" si="34"/>
        <v>0</v>
      </c>
    </row>
    <row r="88" spans="1:42" ht="15.75" thickBot="1" x14ac:dyDescent="0.3">
      <c r="A88" s="91"/>
      <c r="B88" s="49"/>
      <c r="C88" s="49"/>
      <c r="D88" s="50"/>
      <c r="E88" s="51"/>
      <c r="F88" s="52"/>
      <c r="G88" s="62"/>
      <c r="H88" s="62"/>
      <c r="I88" s="62"/>
      <c r="J88" s="62"/>
      <c r="K88" s="57"/>
    </row>
    <row r="89" spans="1:42" ht="15.75" thickBot="1" x14ac:dyDescent="0.3">
      <c r="A89" s="129" t="s">
        <v>237</v>
      </c>
      <c r="B89" s="147"/>
      <c r="C89" s="141"/>
      <c r="D89" s="141" t="s">
        <v>205</v>
      </c>
      <c r="E89" s="142"/>
      <c r="F89" s="132"/>
      <c r="G89" s="132"/>
      <c r="H89" s="132"/>
      <c r="I89" s="132"/>
      <c r="J89" s="134">
        <f>SUM(J90:J101)</f>
        <v>0</v>
      </c>
      <c r="K89" s="135">
        <f>SUM(K90:K101)</f>
        <v>0</v>
      </c>
    </row>
    <row r="90" spans="1:42" x14ac:dyDescent="0.25">
      <c r="A90" s="27"/>
      <c r="B90" s="34" t="s">
        <v>20</v>
      </c>
      <c r="C90" s="34" t="s">
        <v>66</v>
      </c>
      <c r="D90" s="20" t="s">
        <v>21</v>
      </c>
      <c r="E90" s="21" t="s">
        <v>5</v>
      </c>
      <c r="F90" s="22">
        <v>27.8</v>
      </c>
      <c r="G90" s="60"/>
      <c r="H90" s="60" t="s">
        <v>190</v>
      </c>
      <c r="I90" s="60">
        <f t="shared" ref="I90:I100" si="35">ROUND(G90*BDI_01+G90,2)</f>
        <v>0</v>
      </c>
      <c r="J90" s="60">
        <f t="shared" ref="J90:J100" si="36">ROUND(F90*G90,2)</f>
        <v>0</v>
      </c>
      <c r="K90" s="55">
        <f t="shared" ref="K90:K100" si="37">ROUND(I90*F90,2)</f>
        <v>0</v>
      </c>
    </row>
    <row r="91" spans="1:42" x14ac:dyDescent="0.25">
      <c r="A91" s="27"/>
      <c r="B91" s="34" t="s">
        <v>24</v>
      </c>
      <c r="C91" s="34" t="s">
        <v>66</v>
      </c>
      <c r="D91" s="20" t="s">
        <v>25</v>
      </c>
      <c r="E91" s="21" t="s">
        <v>6</v>
      </c>
      <c r="F91" s="22">
        <v>37.53</v>
      </c>
      <c r="G91" s="60"/>
      <c r="H91" s="60" t="s">
        <v>190</v>
      </c>
      <c r="I91" s="60">
        <f t="shared" si="35"/>
        <v>0</v>
      </c>
      <c r="J91" s="60">
        <f t="shared" si="36"/>
        <v>0</v>
      </c>
      <c r="K91" s="55">
        <f t="shared" si="37"/>
        <v>0</v>
      </c>
    </row>
    <row r="92" spans="1:42" x14ac:dyDescent="0.25">
      <c r="A92" s="27"/>
      <c r="B92" s="34" t="s">
        <v>102</v>
      </c>
      <c r="C92" s="34" t="s">
        <v>66</v>
      </c>
      <c r="D92" s="20" t="s">
        <v>103</v>
      </c>
      <c r="E92" s="21" t="s">
        <v>5</v>
      </c>
      <c r="F92" s="22">
        <v>27.8</v>
      </c>
      <c r="G92" s="60"/>
      <c r="H92" s="60" t="s">
        <v>190</v>
      </c>
      <c r="I92" s="60">
        <f t="shared" si="35"/>
        <v>0</v>
      </c>
      <c r="J92" s="60">
        <f t="shared" si="36"/>
        <v>0</v>
      </c>
      <c r="K92" s="55">
        <f t="shared" si="37"/>
        <v>0</v>
      </c>
    </row>
    <row r="93" spans="1:42" x14ac:dyDescent="0.25">
      <c r="A93" s="27"/>
      <c r="B93" s="34" t="s">
        <v>104</v>
      </c>
      <c r="C93" s="34" t="s">
        <v>66</v>
      </c>
      <c r="D93" s="20" t="s">
        <v>105</v>
      </c>
      <c r="E93" s="21" t="s">
        <v>5</v>
      </c>
      <c r="F93" s="22">
        <v>157.626</v>
      </c>
      <c r="G93" s="60"/>
      <c r="H93" s="60" t="s">
        <v>190</v>
      </c>
      <c r="I93" s="60">
        <f t="shared" si="35"/>
        <v>0</v>
      </c>
      <c r="J93" s="60">
        <f t="shared" si="36"/>
        <v>0</v>
      </c>
      <c r="K93" s="55">
        <f t="shared" si="37"/>
        <v>0</v>
      </c>
    </row>
    <row r="94" spans="1:42" x14ac:dyDescent="0.25">
      <c r="A94" s="27"/>
      <c r="B94" s="34" t="s">
        <v>108</v>
      </c>
      <c r="C94" s="34" t="s">
        <v>66</v>
      </c>
      <c r="D94" s="20" t="s">
        <v>109</v>
      </c>
      <c r="E94" s="21" t="s">
        <v>0</v>
      </c>
      <c r="F94" s="22">
        <v>6</v>
      </c>
      <c r="G94" s="60"/>
      <c r="H94" s="60" t="s">
        <v>190</v>
      </c>
      <c r="I94" s="60">
        <f t="shared" si="35"/>
        <v>0</v>
      </c>
      <c r="J94" s="60">
        <f t="shared" si="36"/>
        <v>0</v>
      </c>
      <c r="K94" s="55">
        <f t="shared" si="37"/>
        <v>0</v>
      </c>
    </row>
    <row r="95" spans="1:42" x14ac:dyDescent="0.25">
      <c r="A95" s="27"/>
      <c r="B95" s="34" t="s">
        <v>110</v>
      </c>
      <c r="C95" s="34" t="s">
        <v>66</v>
      </c>
      <c r="D95" s="20" t="s">
        <v>111</v>
      </c>
      <c r="E95" s="21" t="s">
        <v>0</v>
      </c>
      <c r="F95" s="22">
        <v>4</v>
      </c>
      <c r="G95" s="60"/>
      <c r="H95" s="60" t="s">
        <v>190</v>
      </c>
      <c r="I95" s="60">
        <f t="shared" si="35"/>
        <v>0</v>
      </c>
      <c r="J95" s="60">
        <f t="shared" si="36"/>
        <v>0</v>
      </c>
      <c r="K95" s="55">
        <f t="shared" si="37"/>
        <v>0</v>
      </c>
    </row>
    <row r="96" spans="1:42" x14ac:dyDescent="0.25">
      <c r="A96" s="27"/>
      <c r="B96" s="34" t="s">
        <v>27</v>
      </c>
      <c r="C96" s="34" t="s">
        <v>66</v>
      </c>
      <c r="D96" s="20" t="s">
        <v>28</v>
      </c>
      <c r="E96" s="21" t="s">
        <v>0</v>
      </c>
      <c r="F96" s="22">
        <v>5</v>
      </c>
      <c r="G96" s="60"/>
      <c r="H96" s="60" t="s">
        <v>190</v>
      </c>
      <c r="I96" s="60">
        <f t="shared" si="35"/>
        <v>0</v>
      </c>
      <c r="J96" s="60">
        <f t="shared" si="36"/>
        <v>0</v>
      </c>
      <c r="K96" s="55">
        <f t="shared" si="37"/>
        <v>0</v>
      </c>
    </row>
    <row r="97" spans="1:1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6.6298830000000004</v>
      </c>
      <c r="G97" s="60"/>
      <c r="H97" s="60" t="s">
        <v>190</v>
      </c>
      <c r="I97" s="60">
        <f t="shared" si="35"/>
        <v>0</v>
      </c>
      <c r="J97" s="60">
        <f t="shared" si="36"/>
        <v>0</v>
      </c>
      <c r="K97" s="55">
        <f t="shared" si="37"/>
        <v>0</v>
      </c>
    </row>
    <row r="98" spans="1:11" x14ac:dyDescent="0.25">
      <c r="A98" s="27"/>
      <c r="B98" s="34" t="s">
        <v>31</v>
      </c>
      <c r="C98" s="34" t="s">
        <v>66</v>
      </c>
      <c r="D98" s="20" t="s">
        <v>32</v>
      </c>
      <c r="E98" s="21" t="s">
        <v>7</v>
      </c>
      <c r="F98" s="22">
        <v>6.6298830000000004</v>
      </c>
      <c r="G98" s="60"/>
      <c r="H98" s="60" t="s">
        <v>190</v>
      </c>
      <c r="I98" s="60">
        <f t="shared" si="35"/>
        <v>0</v>
      </c>
      <c r="J98" s="60">
        <f t="shared" si="36"/>
        <v>0</v>
      </c>
      <c r="K98" s="55">
        <f t="shared" si="37"/>
        <v>0</v>
      </c>
    </row>
    <row r="99" spans="1:11" x14ac:dyDescent="0.25">
      <c r="A99" s="27"/>
      <c r="B99" s="34" t="s">
        <v>112</v>
      </c>
      <c r="C99" s="34" t="s">
        <v>66</v>
      </c>
      <c r="D99" s="20" t="s">
        <v>113</v>
      </c>
      <c r="E99" s="21" t="s">
        <v>114</v>
      </c>
      <c r="F99" s="22">
        <v>139.227543</v>
      </c>
      <c r="G99" s="60"/>
      <c r="H99" s="60" t="s">
        <v>190</v>
      </c>
      <c r="I99" s="60">
        <f t="shared" si="35"/>
        <v>0</v>
      </c>
      <c r="J99" s="60">
        <f t="shared" si="36"/>
        <v>0</v>
      </c>
      <c r="K99" s="55">
        <f t="shared" si="37"/>
        <v>0</v>
      </c>
    </row>
    <row r="100" spans="1:11" x14ac:dyDescent="0.25">
      <c r="A100" s="27"/>
      <c r="B100" s="34" t="s">
        <v>33</v>
      </c>
      <c r="C100" s="34" t="s">
        <v>66</v>
      </c>
      <c r="D100" s="20" t="s">
        <v>34</v>
      </c>
      <c r="E100" s="21" t="s">
        <v>35</v>
      </c>
      <c r="F100" s="22">
        <v>11.93</v>
      </c>
      <c r="G100" s="60"/>
      <c r="H100" s="60" t="s">
        <v>190</v>
      </c>
      <c r="I100" s="60">
        <f t="shared" si="35"/>
        <v>0</v>
      </c>
      <c r="J100" s="60">
        <f t="shared" si="36"/>
        <v>0</v>
      </c>
      <c r="K100" s="55">
        <f t="shared" si="37"/>
        <v>0</v>
      </c>
    </row>
    <row r="101" spans="1:11" ht="15.75" thickBot="1" x14ac:dyDescent="0.3">
      <c r="A101" s="27"/>
      <c r="B101" s="34"/>
      <c r="C101" s="34"/>
      <c r="D101" s="20"/>
      <c r="E101" s="21"/>
      <c r="F101" s="22"/>
      <c r="G101" s="60"/>
      <c r="H101" s="60"/>
      <c r="I101" s="60"/>
      <c r="J101" s="60"/>
      <c r="K101" s="55"/>
    </row>
    <row r="102" spans="1:11" ht="15.75" thickBot="1" x14ac:dyDescent="0.3">
      <c r="A102" s="143" t="s">
        <v>238</v>
      </c>
      <c r="B102" s="148"/>
      <c r="C102" s="144"/>
      <c r="D102" s="144" t="s">
        <v>218</v>
      </c>
      <c r="E102" s="144"/>
      <c r="F102" s="133"/>
      <c r="G102" s="132"/>
      <c r="H102" s="132"/>
      <c r="I102" s="132"/>
      <c r="J102" s="134">
        <f>SUM(J103:J107)</f>
        <v>0</v>
      </c>
      <c r="K102" s="135">
        <f>SUM(K103:K107)</f>
        <v>0</v>
      </c>
    </row>
    <row r="103" spans="1:11" x14ac:dyDescent="0.25">
      <c r="A103" s="27"/>
      <c r="B103" s="80" t="s">
        <v>135</v>
      </c>
      <c r="C103" s="80" t="s">
        <v>66</v>
      </c>
      <c r="D103" s="20" t="s">
        <v>136</v>
      </c>
      <c r="E103" s="21" t="s">
        <v>5</v>
      </c>
      <c r="F103" s="22">
        <v>49.283000000000001</v>
      </c>
      <c r="G103" s="60"/>
      <c r="H103" s="60" t="s">
        <v>190</v>
      </c>
      <c r="I103" s="60">
        <f t="shared" ref="I103:I106" si="38">ROUND(G103*BDI_01+G103,2)</f>
        <v>0</v>
      </c>
      <c r="J103" s="60">
        <f t="shared" ref="J103:J106" si="39">ROUND(F103*G103,2)</f>
        <v>0</v>
      </c>
      <c r="K103" s="55">
        <f t="shared" ref="K103:K106" si="40">ROUND(I103*F103,2)</f>
        <v>0</v>
      </c>
    </row>
    <row r="104" spans="1:11" x14ac:dyDescent="0.25">
      <c r="A104" s="91"/>
      <c r="B104" s="49" t="s">
        <v>140</v>
      </c>
      <c r="C104" s="80" t="s">
        <v>66</v>
      </c>
      <c r="D104" s="20" t="s">
        <v>141</v>
      </c>
      <c r="E104" s="21" t="s">
        <v>5</v>
      </c>
      <c r="F104" s="22">
        <v>3.6</v>
      </c>
      <c r="G104" s="60"/>
      <c r="H104" s="60" t="s">
        <v>190</v>
      </c>
      <c r="I104" s="60">
        <f t="shared" si="38"/>
        <v>0</v>
      </c>
      <c r="J104" s="60">
        <f t="shared" si="39"/>
        <v>0</v>
      </c>
      <c r="K104" s="55">
        <f t="shared" si="40"/>
        <v>0</v>
      </c>
    </row>
    <row r="105" spans="1:11" x14ac:dyDescent="0.25">
      <c r="A105" s="91"/>
      <c r="B105" s="49" t="s">
        <v>44</v>
      </c>
      <c r="C105" s="80" t="s">
        <v>66</v>
      </c>
      <c r="D105" s="20" t="s">
        <v>45</v>
      </c>
      <c r="E105" s="21" t="s">
        <v>5</v>
      </c>
      <c r="F105" s="22">
        <v>3.6</v>
      </c>
      <c r="G105" s="60"/>
      <c r="H105" s="60" t="s">
        <v>190</v>
      </c>
      <c r="I105" s="60">
        <f t="shared" si="38"/>
        <v>0</v>
      </c>
      <c r="J105" s="60">
        <f t="shared" si="39"/>
        <v>0</v>
      </c>
      <c r="K105" s="55">
        <f t="shared" si="40"/>
        <v>0</v>
      </c>
    </row>
    <row r="106" spans="1:11" x14ac:dyDescent="0.25">
      <c r="A106" s="27"/>
      <c r="B106" s="80" t="s">
        <v>182</v>
      </c>
      <c r="C106" s="80" t="s">
        <v>66</v>
      </c>
      <c r="D106" s="20" t="s">
        <v>183</v>
      </c>
      <c r="E106" s="21" t="s">
        <v>5</v>
      </c>
      <c r="F106" s="22">
        <v>0.2</v>
      </c>
      <c r="G106" s="60"/>
      <c r="H106" s="60" t="s">
        <v>190</v>
      </c>
      <c r="I106" s="60">
        <f t="shared" si="38"/>
        <v>0</v>
      </c>
      <c r="J106" s="60">
        <f t="shared" si="39"/>
        <v>0</v>
      </c>
      <c r="K106" s="55">
        <f t="shared" si="40"/>
        <v>0</v>
      </c>
    </row>
    <row r="107" spans="1:11" ht="15.75" thickBot="1" x14ac:dyDescent="0.3">
      <c r="A107" s="91"/>
      <c r="B107" s="49"/>
      <c r="C107" s="49"/>
      <c r="D107" s="50"/>
      <c r="E107" s="51"/>
      <c r="F107" s="52"/>
      <c r="G107" s="62"/>
      <c r="H107" s="62"/>
      <c r="I107" s="62"/>
      <c r="J107" s="62"/>
      <c r="K107" s="57"/>
    </row>
    <row r="108" spans="1:11" ht="15.75" thickBot="1" x14ac:dyDescent="0.3">
      <c r="A108" s="143" t="s">
        <v>239</v>
      </c>
      <c r="B108" s="148"/>
      <c r="C108" s="144"/>
      <c r="D108" s="144" t="s">
        <v>219</v>
      </c>
      <c r="E108" s="144"/>
      <c r="F108" s="133"/>
      <c r="G108" s="132"/>
      <c r="H108" s="132"/>
      <c r="I108" s="132"/>
      <c r="J108" s="134">
        <f>SUM(J109:J121)</f>
        <v>0</v>
      </c>
      <c r="K108" s="135">
        <f>SUM(K109:K121)</f>
        <v>0</v>
      </c>
    </row>
    <row r="109" spans="1:11" x14ac:dyDescent="0.25">
      <c r="A109" s="27"/>
      <c r="B109" s="34"/>
      <c r="C109" s="34"/>
      <c r="D109" s="125" t="s">
        <v>220</v>
      </c>
      <c r="E109" s="21"/>
      <c r="F109" s="22"/>
      <c r="G109" s="60"/>
      <c r="H109" s="60"/>
      <c r="I109" s="60"/>
      <c r="J109" s="60"/>
      <c r="K109" s="55"/>
    </row>
    <row r="110" spans="1:11" x14ac:dyDescent="0.25">
      <c r="A110" s="27"/>
      <c r="B110" s="34" t="s">
        <v>36</v>
      </c>
      <c r="C110" s="34" t="s">
        <v>66</v>
      </c>
      <c r="D110" s="20" t="s">
        <v>37</v>
      </c>
      <c r="E110" s="21" t="s">
        <v>7</v>
      </c>
      <c r="F110" s="22">
        <v>1.95</v>
      </c>
      <c r="G110" s="60"/>
      <c r="H110" s="60" t="s">
        <v>190</v>
      </c>
      <c r="I110" s="60">
        <f t="shared" ref="I110:I113" si="41">ROUND(G110*BDI_01+G110,2)</f>
        <v>0</v>
      </c>
      <c r="J110" s="60">
        <f t="shared" ref="J110:J113" si="42">ROUND(F110*G110,2)</f>
        <v>0</v>
      </c>
      <c r="K110" s="55">
        <f t="shared" ref="K110:K113" si="43">ROUND(I110*F110,2)</f>
        <v>0</v>
      </c>
    </row>
    <row r="111" spans="1:11" x14ac:dyDescent="0.25">
      <c r="A111" s="27"/>
      <c r="B111" s="34" t="s">
        <v>123</v>
      </c>
      <c r="C111" s="34" t="s">
        <v>66</v>
      </c>
      <c r="D111" s="20" t="s">
        <v>124</v>
      </c>
      <c r="E111" s="21" t="s">
        <v>5</v>
      </c>
      <c r="F111" s="22">
        <v>27.8</v>
      </c>
      <c r="G111" s="60"/>
      <c r="H111" s="60" t="s">
        <v>190</v>
      </c>
      <c r="I111" s="60">
        <f t="shared" si="41"/>
        <v>0</v>
      </c>
      <c r="J111" s="60">
        <f t="shared" si="42"/>
        <v>0</v>
      </c>
      <c r="K111" s="55">
        <f t="shared" si="43"/>
        <v>0</v>
      </c>
    </row>
    <row r="112" spans="1:11" x14ac:dyDescent="0.25">
      <c r="A112" s="27"/>
      <c r="B112" s="34" t="s">
        <v>131</v>
      </c>
      <c r="C112" s="34" t="s">
        <v>66</v>
      </c>
      <c r="D112" s="20" t="s">
        <v>132</v>
      </c>
      <c r="E112" s="21" t="s">
        <v>5</v>
      </c>
      <c r="F112" s="22">
        <v>27.8</v>
      </c>
      <c r="G112" s="60"/>
      <c r="H112" s="60" t="s">
        <v>190</v>
      </c>
      <c r="I112" s="60">
        <f t="shared" si="41"/>
        <v>0</v>
      </c>
      <c r="J112" s="60">
        <f t="shared" si="42"/>
        <v>0</v>
      </c>
      <c r="K112" s="55">
        <f t="shared" si="43"/>
        <v>0</v>
      </c>
    </row>
    <row r="113" spans="1:11" x14ac:dyDescent="0.25">
      <c r="A113" s="27"/>
      <c r="B113" s="34" t="s">
        <v>133</v>
      </c>
      <c r="C113" s="34" t="s">
        <v>66</v>
      </c>
      <c r="D113" s="20" t="s">
        <v>134</v>
      </c>
      <c r="E113" s="21" t="s">
        <v>6</v>
      </c>
      <c r="F113" s="22">
        <v>37.53</v>
      </c>
      <c r="G113" s="60"/>
      <c r="H113" s="60" t="s">
        <v>190</v>
      </c>
      <c r="I113" s="60">
        <f t="shared" si="41"/>
        <v>0</v>
      </c>
      <c r="J113" s="60">
        <f t="shared" si="42"/>
        <v>0</v>
      </c>
      <c r="K113" s="55">
        <f t="shared" si="43"/>
        <v>0</v>
      </c>
    </row>
    <row r="114" spans="1:11" x14ac:dyDescent="0.25">
      <c r="A114" s="27"/>
      <c r="B114" s="34"/>
      <c r="C114" s="34"/>
      <c r="D114" s="125" t="s">
        <v>221</v>
      </c>
      <c r="E114" s="21"/>
      <c r="F114" s="22"/>
      <c r="G114" s="60"/>
      <c r="H114" s="60"/>
      <c r="I114" s="60"/>
      <c r="J114" s="60"/>
      <c r="K114" s="55"/>
    </row>
    <row r="115" spans="1:11" x14ac:dyDescent="0.25">
      <c r="A115" s="27"/>
      <c r="B115" s="34" t="s">
        <v>48</v>
      </c>
      <c r="C115" s="34" t="s">
        <v>66</v>
      </c>
      <c r="D115" s="20" t="s">
        <v>49</v>
      </c>
      <c r="E115" s="21" t="s">
        <v>5</v>
      </c>
      <c r="F115" s="22">
        <v>157.626</v>
      </c>
      <c r="G115" s="60"/>
      <c r="H115" s="60" t="s">
        <v>190</v>
      </c>
      <c r="I115" s="60">
        <f t="shared" ref="I115:I116" si="44">ROUND(G115*BDI_01+G115,2)</f>
        <v>0</v>
      </c>
      <c r="J115" s="60">
        <f t="shared" ref="J115:J116" si="45">ROUND(F115*G115,2)</f>
        <v>0</v>
      </c>
      <c r="K115" s="55">
        <f t="shared" ref="K115:K116" si="46">ROUND(I115*F115,2)</f>
        <v>0</v>
      </c>
    </row>
    <row r="116" spans="1:11" x14ac:dyDescent="0.25">
      <c r="A116" s="27"/>
      <c r="B116" s="34" t="s">
        <v>162</v>
      </c>
      <c r="C116" s="34" t="s">
        <v>66</v>
      </c>
      <c r="D116" s="20" t="s">
        <v>163</v>
      </c>
      <c r="E116" s="21" t="s">
        <v>5</v>
      </c>
      <c r="F116" s="22">
        <v>157.626</v>
      </c>
      <c r="G116" s="60"/>
      <c r="H116" s="60" t="s">
        <v>190</v>
      </c>
      <c r="I116" s="60">
        <f t="shared" si="44"/>
        <v>0</v>
      </c>
      <c r="J116" s="60">
        <f t="shared" si="45"/>
        <v>0</v>
      </c>
      <c r="K116" s="55">
        <f t="shared" si="46"/>
        <v>0</v>
      </c>
    </row>
    <row r="117" spans="1:11" x14ac:dyDescent="0.25">
      <c r="A117" s="27"/>
      <c r="B117" s="34"/>
      <c r="C117" s="34"/>
      <c r="D117" s="125" t="s">
        <v>222</v>
      </c>
      <c r="E117" s="21"/>
      <c r="F117" s="22"/>
      <c r="G117" s="60"/>
      <c r="H117" s="60"/>
      <c r="I117" s="60"/>
      <c r="J117" s="60"/>
      <c r="K117" s="55"/>
    </row>
    <row r="118" spans="1:11" x14ac:dyDescent="0.25">
      <c r="A118" s="27"/>
      <c r="B118" s="34" t="s">
        <v>40</v>
      </c>
      <c r="C118" s="34" t="s">
        <v>66</v>
      </c>
      <c r="D118" s="20" t="s">
        <v>41</v>
      </c>
      <c r="E118" s="21" t="s">
        <v>5</v>
      </c>
      <c r="F118" s="22">
        <v>27.8</v>
      </c>
      <c r="G118" s="60"/>
      <c r="H118" s="60" t="s">
        <v>190</v>
      </c>
      <c r="I118" s="60">
        <f t="shared" ref="I118:I120" si="47">ROUND(G118*BDI_01+G118,2)</f>
        <v>0</v>
      </c>
      <c r="J118" s="60">
        <f t="shared" ref="J118:J120" si="48">ROUND(F118*G118,2)</f>
        <v>0</v>
      </c>
      <c r="K118" s="55">
        <f t="shared" ref="K118:K120" si="49">ROUND(I118*F118,2)</f>
        <v>0</v>
      </c>
    </row>
    <row r="119" spans="1:11" x14ac:dyDescent="0.25">
      <c r="A119" s="27"/>
      <c r="B119" s="34" t="s">
        <v>46</v>
      </c>
      <c r="C119" s="34" t="s">
        <v>66</v>
      </c>
      <c r="D119" s="20" t="s">
        <v>47</v>
      </c>
      <c r="E119" s="21" t="s">
        <v>5</v>
      </c>
      <c r="F119" s="22">
        <v>27.8</v>
      </c>
      <c r="G119" s="60"/>
      <c r="H119" s="60" t="s">
        <v>190</v>
      </c>
      <c r="I119" s="60">
        <f t="shared" si="47"/>
        <v>0</v>
      </c>
      <c r="J119" s="60">
        <f t="shared" si="48"/>
        <v>0</v>
      </c>
      <c r="K119" s="55">
        <f t="shared" si="49"/>
        <v>0</v>
      </c>
    </row>
    <row r="120" spans="1:11" x14ac:dyDescent="0.25">
      <c r="A120" s="27"/>
      <c r="B120" s="34" t="s">
        <v>50</v>
      </c>
      <c r="C120" s="34" t="s">
        <v>66</v>
      </c>
      <c r="D120" s="20" t="s">
        <v>51</v>
      </c>
      <c r="E120" s="21" t="s">
        <v>5</v>
      </c>
      <c r="F120" s="22">
        <v>27.8</v>
      </c>
      <c r="G120" s="60"/>
      <c r="H120" s="60" t="s">
        <v>190</v>
      </c>
      <c r="I120" s="60">
        <f t="shared" si="47"/>
        <v>0</v>
      </c>
      <c r="J120" s="60">
        <f t="shared" si="48"/>
        <v>0</v>
      </c>
      <c r="K120" s="55">
        <f t="shared" si="49"/>
        <v>0</v>
      </c>
    </row>
    <row r="121" spans="1:11" ht="15.75" thickBot="1" x14ac:dyDescent="0.3">
      <c r="A121" s="27"/>
      <c r="B121" s="34"/>
      <c r="C121" s="34"/>
      <c r="D121" s="20"/>
      <c r="E121" s="21"/>
      <c r="F121" s="22"/>
      <c r="G121" s="60"/>
      <c r="H121" s="60"/>
      <c r="I121" s="60"/>
      <c r="J121" s="60"/>
      <c r="K121" s="55"/>
    </row>
    <row r="122" spans="1:11" ht="15.75" thickBot="1" x14ac:dyDescent="0.3">
      <c r="A122" s="143" t="s">
        <v>240</v>
      </c>
      <c r="B122" s="148"/>
      <c r="C122" s="144"/>
      <c r="D122" s="144" t="s">
        <v>139</v>
      </c>
      <c r="E122" s="144"/>
      <c r="F122" s="133"/>
      <c r="G122" s="132"/>
      <c r="H122" s="132"/>
      <c r="I122" s="132"/>
      <c r="J122" s="134">
        <f>SUM(J123:J127)</f>
        <v>0</v>
      </c>
      <c r="K122" s="135">
        <f>SUM(K123:K127)</f>
        <v>0</v>
      </c>
    </row>
    <row r="123" spans="1:11" x14ac:dyDescent="0.25">
      <c r="A123" s="43"/>
      <c r="B123" s="44" t="s">
        <v>42</v>
      </c>
      <c r="C123" s="44" t="s">
        <v>66</v>
      </c>
      <c r="D123" s="45" t="s">
        <v>43</v>
      </c>
      <c r="E123" s="46" t="s">
        <v>0</v>
      </c>
      <c r="F123" s="47">
        <v>5</v>
      </c>
      <c r="G123" s="61"/>
      <c r="H123" s="61" t="s">
        <v>190</v>
      </c>
      <c r="I123" s="61">
        <f t="shared" ref="I123:I126" si="50">ROUND(G123*BDI_01+G123,2)</f>
        <v>0</v>
      </c>
      <c r="J123" s="61">
        <f t="shared" ref="J123:J126" si="51">ROUND(F123*G123,2)</f>
        <v>0</v>
      </c>
      <c r="K123" s="56">
        <f t="shared" ref="K123:K126" si="52">ROUND(I123*F123,2)</f>
        <v>0</v>
      </c>
    </row>
    <row r="124" spans="1:11" x14ac:dyDescent="0.25">
      <c r="A124" s="35"/>
      <c r="B124" s="36" t="s">
        <v>146</v>
      </c>
      <c r="C124" s="36" t="s">
        <v>66</v>
      </c>
      <c r="D124" s="37" t="s">
        <v>147</v>
      </c>
      <c r="E124" s="38" t="s">
        <v>6</v>
      </c>
      <c r="F124" s="22">
        <v>11.259</v>
      </c>
      <c r="G124" s="59"/>
      <c r="H124" s="59" t="s">
        <v>190</v>
      </c>
      <c r="I124" s="59">
        <f t="shared" si="50"/>
        <v>0</v>
      </c>
      <c r="J124" s="59">
        <f t="shared" si="51"/>
        <v>0</v>
      </c>
      <c r="K124" s="54">
        <f t="shared" si="52"/>
        <v>0</v>
      </c>
    </row>
    <row r="125" spans="1:11" x14ac:dyDescent="0.25">
      <c r="A125" s="27"/>
      <c r="B125" s="34" t="s">
        <v>150</v>
      </c>
      <c r="C125" s="34" t="s">
        <v>66</v>
      </c>
      <c r="D125" s="20" t="s">
        <v>151</v>
      </c>
      <c r="E125" s="21" t="s">
        <v>6</v>
      </c>
      <c r="F125" s="22">
        <v>26.271000000000001</v>
      </c>
      <c r="G125" s="60"/>
      <c r="H125" s="60" t="s">
        <v>190</v>
      </c>
      <c r="I125" s="60">
        <f t="shared" si="50"/>
        <v>0</v>
      </c>
      <c r="J125" s="60">
        <f t="shared" si="51"/>
        <v>0</v>
      </c>
      <c r="K125" s="55">
        <f t="shared" si="52"/>
        <v>0</v>
      </c>
    </row>
    <row r="126" spans="1:11" x14ac:dyDescent="0.25">
      <c r="A126" s="27"/>
      <c r="B126" s="34" t="s">
        <v>148</v>
      </c>
      <c r="C126" s="34" t="s">
        <v>66</v>
      </c>
      <c r="D126" s="20" t="s">
        <v>149</v>
      </c>
      <c r="E126" s="21" t="s">
        <v>6</v>
      </c>
      <c r="F126" s="22">
        <v>17.451450000000001</v>
      </c>
      <c r="G126" s="60"/>
      <c r="H126" s="60" t="s">
        <v>190</v>
      </c>
      <c r="I126" s="60">
        <f t="shared" si="50"/>
        <v>0</v>
      </c>
      <c r="J126" s="60">
        <f t="shared" si="51"/>
        <v>0</v>
      </c>
      <c r="K126" s="55">
        <f t="shared" si="52"/>
        <v>0</v>
      </c>
    </row>
    <row r="127" spans="1:11" ht="15.75" thickBot="1" x14ac:dyDescent="0.3">
      <c r="A127" s="91"/>
      <c r="B127" s="92"/>
      <c r="C127" s="92"/>
      <c r="D127" s="50"/>
      <c r="E127" s="51"/>
      <c r="F127" s="52"/>
      <c r="G127" s="62"/>
      <c r="H127" s="62"/>
      <c r="I127" s="62"/>
      <c r="J127" s="62"/>
      <c r="K127" s="57"/>
    </row>
    <row r="128" spans="1:11" ht="15.75" thickBot="1" x14ac:dyDescent="0.3">
      <c r="A128" s="143" t="s">
        <v>241</v>
      </c>
      <c r="B128" s="148"/>
      <c r="C128" s="144"/>
      <c r="D128" s="144" t="s">
        <v>217</v>
      </c>
      <c r="E128" s="144"/>
      <c r="F128" s="133"/>
      <c r="G128" s="132"/>
      <c r="H128" s="132"/>
      <c r="I128" s="132"/>
      <c r="J128" s="134">
        <f>SUM(J129:J133)</f>
        <v>0</v>
      </c>
      <c r="K128" s="135">
        <f>SUM(K129:K133)</f>
        <v>0</v>
      </c>
    </row>
    <row r="129" spans="1:42" ht="25.5" x14ac:dyDescent="0.25">
      <c r="A129" s="83"/>
      <c r="B129" s="79" t="s">
        <v>170</v>
      </c>
      <c r="C129" s="79" t="s">
        <v>66</v>
      </c>
      <c r="D129" s="20" t="s">
        <v>171</v>
      </c>
      <c r="E129" s="21" t="s">
        <v>0</v>
      </c>
      <c r="F129" s="22">
        <v>6</v>
      </c>
      <c r="G129" s="60"/>
      <c r="H129" s="60" t="s">
        <v>190</v>
      </c>
      <c r="I129" s="60">
        <f t="shared" ref="I129:I132" si="53">ROUND(G129*BDI_01+G129,2)</f>
        <v>0</v>
      </c>
      <c r="J129" s="60">
        <f t="shared" ref="J129:J132" si="54">ROUND(F129*G129,2)</f>
        <v>0</v>
      </c>
      <c r="K129" s="55">
        <f t="shared" ref="K129:K132" si="55">ROUND(I129*F129,2)</f>
        <v>0</v>
      </c>
    </row>
    <row r="130" spans="1:42" x14ac:dyDescent="0.25">
      <c r="A130" s="83"/>
      <c r="B130" s="79" t="s">
        <v>168</v>
      </c>
      <c r="C130" s="79" t="s">
        <v>66</v>
      </c>
      <c r="D130" s="20" t="s">
        <v>169</v>
      </c>
      <c r="E130" s="21" t="s">
        <v>0</v>
      </c>
      <c r="F130" s="22">
        <v>24</v>
      </c>
      <c r="G130" s="60"/>
      <c r="H130" s="60" t="s">
        <v>190</v>
      </c>
      <c r="I130" s="60">
        <f t="shared" si="53"/>
        <v>0</v>
      </c>
      <c r="J130" s="60">
        <f t="shared" si="54"/>
        <v>0</v>
      </c>
      <c r="K130" s="55">
        <f t="shared" si="55"/>
        <v>0</v>
      </c>
    </row>
    <row r="131" spans="1:42" x14ac:dyDescent="0.25">
      <c r="A131" s="83"/>
      <c r="B131" s="79" t="s">
        <v>164</v>
      </c>
      <c r="C131" s="79" t="s">
        <v>66</v>
      </c>
      <c r="D131" s="20" t="s">
        <v>165</v>
      </c>
      <c r="E131" s="21" t="s">
        <v>6</v>
      </c>
      <c r="F131" s="22">
        <v>451.19400000000002</v>
      </c>
      <c r="G131" s="60"/>
      <c r="H131" s="60" t="s">
        <v>190</v>
      </c>
      <c r="I131" s="60">
        <f t="shared" si="53"/>
        <v>0</v>
      </c>
      <c r="J131" s="60">
        <f t="shared" si="54"/>
        <v>0</v>
      </c>
      <c r="K131" s="55">
        <f t="shared" si="55"/>
        <v>0</v>
      </c>
    </row>
    <row r="132" spans="1:42" x14ac:dyDescent="0.25">
      <c r="A132" s="83"/>
      <c r="B132" s="79" t="s">
        <v>58</v>
      </c>
      <c r="C132" s="79" t="s">
        <v>66</v>
      </c>
      <c r="D132" s="20" t="s">
        <v>59</v>
      </c>
      <c r="E132" s="21" t="s">
        <v>8</v>
      </c>
      <c r="F132" s="22">
        <v>4</v>
      </c>
      <c r="G132" s="60"/>
      <c r="H132" s="60" t="s">
        <v>190</v>
      </c>
      <c r="I132" s="60">
        <f t="shared" si="53"/>
        <v>0</v>
      </c>
      <c r="J132" s="60">
        <f t="shared" si="54"/>
        <v>0</v>
      </c>
      <c r="K132" s="55">
        <f t="shared" si="55"/>
        <v>0</v>
      </c>
    </row>
    <row r="133" spans="1:42" ht="15.75" thickBot="1" x14ac:dyDescent="0.3">
      <c r="A133" s="84"/>
      <c r="B133" s="85"/>
      <c r="C133" s="85"/>
      <c r="D133" s="40"/>
      <c r="E133" s="41"/>
      <c r="F133" s="42"/>
      <c r="G133" s="63"/>
      <c r="H133" s="63"/>
      <c r="I133" s="63"/>
      <c r="J133" s="63"/>
      <c r="K133" s="58"/>
    </row>
    <row r="134" spans="1:42" ht="15.75" thickBot="1" x14ac:dyDescent="0.3">
      <c r="A134" s="143" t="s">
        <v>242</v>
      </c>
      <c r="B134" s="148"/>
      <c r="C134" s="144"/>
      <c r="D134" s="144" t="s">
        <v>60</v>
      </c>
      <c r="E134" s="144"/>
      <c r="F134" s="133"/>
      <c r="G134" s="132"/>
      <c r="H134" s="132"/>
      <c r="I134" s="132"/>
      <c r="J134" s="134">
        <f>SUM(J135:J137)</f>
        <v>0</v>
      </c>
      <c r="K134" s="135">
        <f>SUM(K135:K137)</f>
        <v>0</v>
      </c>
    </row>
    <row r="135" spans="1:42" x14ac:dyDescent="0.25">
      <c r="A135" s="83"/>
      <c r="B135" s="79" t="s">
        <v>63</v>
      </c>
      <c r="C135" s="79" t="s">
        <v>66</v>
      </c>
      <c r="D135" s="20" t="s">
        <v>64</v>
      </c>
      <c r="E135" s="21" t="s">
        <v>5</v>
      </c>
      <c r="F135" s="22">
        <v>5.5600000000000005</v>
      </c>
      <c r="G135" s="60"/>
      <c r="H135" s="60" t="s">
        <v>190</v>
      </c>
      <c r="I135" s="60">
        <f t="shared" ref="I135:I136" si="56">ROUND(G135*BDI_01+G135,2)</f>
        <v>0</v>
      </c>
      <c r="J135" s="60">
        <f t="shared" ref="J135:J136" si="57">ROUND(F135*G135,2)</f>
        <v>0</v>
      </c>
      <c r="K135" s="55">
        <f t="shared" ref="K135:K136" si="58">ROUND(I135*F135,2)</f>
        <v>0</v>
      </c>
    </row>
    <row r="136" spans="1:42" x14ac:dyDescent="0.25">
      <c r="A136" s="83"/>
      <c r="B136" s="79" t="s">
        <v>61</v>
      </c>
      <c r="C136" s="79" t="s">
        <v>66</v>
      </c>
      <c r="D136" s="20" t="s">
        <v>62</v>
      </c>
      <c r="E136" s="21" t="s">
        <v>5</v>
      </c>
      <c r="F136" s="22">
        <v>27.8</v>
      </c>
      <c r="G136" s="60"/>
      <c r="H136" s="60" t="s">
        <v>190</v>
      </c>
      <c r="I136" s="60">
        <f t="shared" si="56"/>
        <v>0</v>
      </c>
      <c r="J136" s="60">
        <f t="shared" si="57"/>
        <v>0</v>
      </c>
      <c r="K136" s="55">
        <f t="shared" si="58"/>
        <v>0</v>
      </c>
    </row>
    <row r="137" spans="1:42" ht="15.75" thickBot="1" x14ac:dyDescent="0.3">
      <c r="A137" s="84"/>
      <c r="B137" s="85"/>
      <c r="C137" s="85"/>
      <c r="D137" s="40"/>
      <c r="E137" s="41"/>
      <c r="F137" s="42"/>
      <c r="G137" s="63"/>
      <c r="H137" s="63"/>
      <c r="I137" s="63"/>
      <c r="J137" s="63"/>
      <c r="K137" s="58"/>
    </row>
    <row r="138" spans="1:42" s="9" customFormat="1" ht="15.75" thickBot="1" x14ac:dyDescent="0.3">
      <c r="A138" s="149"/>
      <c r="B138" s="150"/>
      <c r="C138" s="150"/>
      <c r="D138" s="151"/>
      <c r="E138" s="152"/>
      <c r="F138" s="153"/>
      <c r="G138" s="154"/>
      <c r="H138" s="154"/>
      <c r="I138" s="154"/>
      <c r="J138" s="154"/>
      <c r="K138" s="155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</row>
    <row r="139" spans="1:42" ht="15.75" thickBot="1" x14ac:dyDescent="0.3">
      <c r="A139" s="143" t="s">
        <v>243</v>
      </c>
      <c r="B139" s="144"/>
      <c r="C139" s="144"/>
      <c r="D139" s="144" t="s">
        <v>75</v>
      </c>
      <c r="E139" s="144"/>
      <c r="F139" s="133"/>
      <c r="G139" s="132"/>
      <c r="H139" s="132"/>
      <c r="I139" s="132"/>
      <c r="J139" s="134">
        <f>SUM(J140:J141)</f>
        <v>0</v>
      </c>
      <c r="K139" s="135">
        <f>SUM(K140:K141)</f>
        <v>0</v>
      </c>
    </row>
    <row r="140" spans="1:42" x14ac:dyDescent="0.25">
      <c r="A140" s="43"/>
      <c r="B140" s="44" t="s">
        <v>255</v>
      </c>
      <c r="C140" s="44" t="s">
        <v>253</v>
      </c>
      <c r="D140" s="45" t="s">
        <v>76</v>
      </c>
      <c r="E140" s="46" t="s">
        <v>73</v>
      </c>
      <c r="F140" s="47">
        <v>1</v>
      </c>
      <c r="G140" s="61"/>
      <c r="H140" s="61" t="s">
        <v>190</v>
      </c>
      <c r="I140" s="61">
        <f>ROUND(G140*BDI_01+G140,2)</f>
        <v>0</v>
      </c>
      <c r="J140" s="61">
        <f t="shared" ref="J140" si="59">ROUND(F140*G140,2)</f>
        <v>0</v>
      </c>
      <c r="K140" s="56">
        <f t="shared" ref="K140" si="60">ROUND(I140*F140,2)</f>
        <v>0</v>
      </c>
    </row>
    <row r="141" spans="1:42" ht="16.5" thickBot="1" x14ac:dyDescent="0.3">
      <c r="A141" s="86"/>
      <c r="B141" s="87"/>
      <c r="C141" s="87"/>
      <c r="D141" s="88"/>
      <c r="E141" s="89">
        <v>8.8300000000000003E-2</v>
      </c>
      <c r="F141" s="90"/>
      <c r="G141" s="90"/>
      <c r="H141" s="90"/>
      <c r="I141" s="90"/>
      <c r="J141" s="90"/>
      <c r="K141" s="58"/>
    </row>
    <row r="142" spans="1:42" ht="16.5" thickBot="1" x14ac:dyDescent="0.3">
      <c r="A142" s="73"/>
      <c r="B142" s="74"/>
      <c r="C142" s="74"/>
      <c r="D142" s="75"/>
      <c r="E142" s="76"/>
      <c r="F142" s="77"/>
      <c r="G142" s="77"/>
      <c r="H142" s="77"/>
      <c r="I142" s="77"/>
      <c r="J142" s="77"/>
      <c r="K142" s="78"/>
    </row>
    <row r="143" spans="1:42" x14ac:dyDescent="0.25">
      <c r="A143" s="235" t="s">
        <v>199</v>
      </c>
      <c r="B143" s="236"/>
      <c r="C143" s="236"/>
      <c r="D143" s="236"/>
      <c r="E143" s="236"/>
      <c r="F143" s="236"/>
      <c r="G143" s="236"/>
      <c r="H143" s="236"/>
      <c r="I143" s="236"/>
      <c r="J143" s="220">
        <f>SUM(J10:J141)/2</f>
        <v>0</v>
      </c>
      <c r="K143" s="221"/>
    </row>
    <row r="144" spans="1:42" x14ac:dyDescent="0.25">
      <c r="A144" s="216" t="s">
        <v>191</v>
      </c>
      <c r="B144" s="217" t="s">
        <v>225</v>
      </c>
      <c r="C144" s="217" t="s">
        <v>225</v>
      </c>
      <c r="D144" s="217" t="s">
        <v>225</v>
      </c>
      <c r="E144" s="217" t="s">
        <v>225</v>
      </c>
      <c r="F144" s="217" t="s">
        <v>225</v>
      </c>
      <c r="G144" s="217" t="s">
        <v>225</v>
      </c>
      <c r="H144" s="217" t="s">
        <v>225</v>
      </c>
      <c r="I144" s="217" t="s">
        <v>225</v>
      </c>
      <c r="J144" s="222">
        <f>J145-J143</f>
        <v>0</v>
      </c>
      <c r="K144" s="223"/>
    </row>
    <row r="145" spans="1:11" ht="15.75" thickBot="1" x14ac:dyDescent="0.3">
      <c r="A145" s="218" t="s">
        <v>200</v>
      </c>
      <c r="B145" s="219"/>
      <c r="C145" s="219"/>
      <c r="D145" s="219"/>
      <c r="E145" s="219"/>
      <c r="F145" s="219"/>
      <c r="G145" s="219"/>
      <c r="H145" s="219"/>
      <c r="I145" s="219"/>
      <c r="J145" s="224">
        <f>SUM(K10:K141)/2</f>
        <v>0</v>
      </c>
      <c r="K145" s="225"/>
    </row>
    <row r="146" spans="1:11" x14ac:dyDescent="0.25">
      <c r="K146" s="25"/>
    </row>
    <row r="147" spans="1:11" x14ac:dyDescent="0.25">
      <c r="F147" s="14"/>
      <c r="G147" s="13"/>
      <c r="H147" s="68"/>
      <c r="I147" s="13"/>
      <c r="J147" s="13"/>
      <c r="K147" s="26"/>
    </row>
    <row r="148" spans="1:11" x14ac:dyDescent="0.25">
      <c r="A148" s="17"/>
      <c r="F148" s="14"/>
      <c r="G148" s="15"/>
      <c r="H148" s="68"/>
      <c r="I148" s="13"/>
      <c r="J148" s="13"/>
      <c r="K148" s="26"/>
    </row>
    <row r="149" spans="1:11" x14ac:dyDescent="0.25">
      <c r="A149" s="17"/>
      <c r="F149" s="14"/>
      <c r="G149" s="15"/>
      <c r="H149" s="69"/>
      <c r="I149" s="14"/>
      <c r="J149" s="14"/>
    </row>
    <row r="150" spans="1:11" x14ac:dyDescent="0.25">
      <c r="A150" s="17"/>
      <c r="G150" s="15"/>
      <c r="H150" s="70"/>
      <c r="I150" s="15"/>
      <c r="J150" s="15"/>
    </row>
  </sheetData>
  <autoFilter ref="A8:K145" xr:uid="{00000000-0009-0000-0000-000000000000}"/>
  <mergeCells count="18"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  <mergeCell ref="A144:I144"/>
    <mergeCell ref="A145:I145"/>
    <mergeCell ref="J143:K143"/>
    <mergeCell ref="J144:K144"/>
    <mergeCell ref="J145:K145"/>
  </mergeCells>
  <printOptions horizontalCentered="1" verticalCentered="1"/>
  <pageMargins left="0.25" right="0.25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AF156-87B0-49CC-AFF5-3A69D0677DFE}">
  <dimension ref="A1:G44"/>
  <sheetViews>
    <sheetView tabSelected="1" view="pageBreakPreview" zoomScaleNormal="100" zoomScaleSheetLayoutView="100" workbookViewId="0">
      <selection activeCell="F18" sqref="F18"/>
    </sheetView>
  </sheetViews>
  <sheetFormatPr defaultRowHeight="15" x14ac:dyDescent="0.25"/>
  <cols>
    <col min="1" max="1" width="14.28515625" style="184" customWidth="1"/>
    <col min="2" max="2" width="113.28515625" style="157" customWidth="1"/>
    <col min="3" max="3" width="20" style="157" customWidth="1"/>
    <col min="4" max="4" width="20.42578125" style="157" customWidth="1"/>
    <col min="5" max="5" width="21" style="156" customWidth="1"/>
    <col min="6" max="6" width="14.28515625" style="156" customWidth="1"/>
    <col min="7" max="7" width="14.5703125" style="157" customWidth="1"/>
    <col min="8" max="256" width="9.140625" style="157"/>
    <col min="257" max="257" width="14.28515625" style="157" customWidth="1"/>
    <col min="258" max="258" width="72.140625" style="157" customWidth="1"/>
    <col min="259" max="259" width="20" style="157" customWidth="1"/>
    <col min="260" max="260" width="20.42578125" style="157" customWidth="1"/>
    <col min="261" max="261" width="21" style="157" customWidth="1"/>
    <col min="262" max="262" width="14.28515625" style="157" customWidth="1"/>
    <col min="263" max="263" width="14.5703125" style="157" customWidth="1"/>
    <col min="264" max="512" width="9.140625" style="157"/>
    <col min="513" max="513" width="14.28515625" style="157" customWidth="1"/>
    <col min="514" max="514" width="72.140625" style="157" customWidth="1"/>
    <col min="515" max="515" width="20" style="157" customWidth="1"/>
    <col min="516" max="516" width="20.42578125" style="157" customWidth="1"/>
    <col min="517" max="517" width="21" style="157" customWidth="1"/>
    <col min="518" max="518" width="14.28515625" style="157" customWidth="1"/>
    <col min="519" max="519" width="14.5703125" style="157" customWidth="1"/>
    <col min="520" max="768" width="9.140625" style="157"/>
    <col min="769" max="769" width="14.28515625" style="157" customWidth="1"/>
    <col min="770" max="770" width="72.140625" style="157" customWidth="1"/>
    <col min="771" max="771" width="20" style="157" customWidth="1"/>
    <col min="772" max="772" width="20.42578125" style="157" customWidth="1"/>
    <col min="773" max="773" width="21" style="157" customWidth="1"/>
    <col min="774" max="774" width="14.28515625" style="157" customWidth="1"/>
    <col min="775" max="775" width="14.5703125" style="157" customWidth="1"/>
    <col min="776" max="1024" width="9.140625" style="157"/>
    <col min="1025" max="1025" width="14.28515625" style="157" customWidth="1"/>
    <col min="1026" max="1026" width="72.140625" style="157" customWidth="1"/>
    <col min="1027" max="1027" width="20" style="157" customWidth="1"/>
    <col min="1028" max="1028" width="20.42578125" style="157" customWidth="1"/>
    <col min="1029" max="1029" width="21" style="157" customWidth="1"/>
    <col min="1030" max="1030" width="14.28515625" style="157" customWidth="1"/>
    <col min="1031" max="1031" width="14.5703125" style="157" customWidth="1"/>
    <col min="1032" max="1280" width="9.140625" style="157"/>
    <col min="1281" max="1281" width="14.28515625" style="157" customWidth="1"/>
    <col min="1282" max="1282" width="72.140625" style="157" customWidth="1"/>
    <col min="1283" max="1283" width="20" style="157" customWidth="1"/>
    <col min="1284" max="1284" width="20.42578125" style="157" customWidth="1"/>
    <col min="1285" max="1285" width="21" style="157" customWidth="1"/>
    <col min="1286" max="1286" width="14.28515625" style="157" customWidth="1"/>
    <col min="1287" max="1287" width="14.5703125" style="157" customWidth="1"/>
    <col min="1288" max="1536" width="9.140625" style="157"/>
    <col min="1537" max="1537" width="14.28515625" style="157" customWidth="1"/>
    <col min="1538" max="1538" width="72.140625" style="157" customWidth="1"/>
    <col min="1539" max="1539" width="20" style="157" customWidth="1"/>
    <col min="1540" max="1540" width="20.42578125" style="157" customWidth="1"/>
    <col min="1541" max="1541" width="21" style="157" customWidth="1"/>
    <col min="1542" max="1542" width="14.28515625" style="157" customWidth="1"/>
    <col min="1543" max="1543" width="14.5703125" style="157" customWidth="1"/>
    <col min="1544" max="1792" width="9.140625" style="157"/>
    <col min="1793" max="1793" width="14.28515625" style="157" customWidth="1"/>
    <col min="1794" max="1794" width="72.140625" style="157" customWidth="1"/>
    <col min="1795" max="1795" width="20" style="157" customWidth="1"/>
    <col min="1796" max="1796" width="20.42578125" style="157" customWidth="1"/>
    <col min="1797" max="1797" width="21" style="157" customWidth="1"/>
    <col min="1798" max="1798" width="14.28515625" style="157" customWidth="1"/>
    <col min="1799" max="1799" width="14.5703125" style="157" customWidth="1"/>
    <col min="1800" max="2048" width="9.140625" style="157"/>
    <col min="2049" max="2049" width="14.28515625" style="157" customWidth="1"/>
    <col min="2050" max="2050" width="72.140625" style="157" customWidth="1"/>
    <col min="2051" max="2051" width="20" style="157" customWidth="1"/>
    <col min="2052" max="2052" width="20.42578125" style="157" customWidth="1"/>
    <col min="2053" max="2053" width="21" style="157" customWidth="1"/>
    <col min="2054" max="2054" width="14.28515625" style="157" customWidth="1"/>
    <col min="2055" max="2055" width="14.5703125" style="157" customWidth="1"/>
    <col min="2056" max="2304" width="9.140625" style="157"/>
    <col min="2305" max="2305" width="14.28515625" style="157" customWidth="1"/>
    <col min="2306" max="2306" width="72.140625" style="157" customWidth="1"/>
    <col min="2307" max="2307" width="20" style="157" customWidth="1"/>
    <col min="2308" max="2308" width="20.42578125" style="157" customWidth="1"/>
    <col min="2309" max="2309" width="21" style="157" customWidth="1"/>
    <col min="2310" max="2310" width="14.28515625" style="157" customWidth="1"/>
    <col min="2311" max="2311" width="14.5703125" style="157" customWidth="1"/>
    <col min="2312" max="2560" width="9.140625" style="157"/>
    <col min="2561" max="2561" width="14.28515625" style="157" customWidth="1"/>
    <col min="2562" max="2562" width="72.140625" style="157" customWidth="1"/>
    <col min="2563" max="2563" width="20" style="157" customWidth="1"/>
    <col min="2564" max="2564" width="20.42578125" style="157" customWidth="1"/>
    <col min="2565" max="2565" width="21" style="157" customWidth="1"/>
    <col min="2566" max="2566" width="14.28515625" style="157" customWidth="1"/>
    <col min="2567" max="2567" width="14.5703125" style="157" customWidth="1"/>
    <col min="2568" max="2816" width="9.140625" style="157"/>
    <col min="2817" max="2817" width="14.28515625" style="157" customWidth="1"/>
    <col min="2818" max="2818" width="72.140625" style="157" customWidth="1"/>
    <col min="2819" max="2819" width="20" style="157" customWidth="1"/>
    <col min="2820" max="2820" width="20.42578125" style="157" customWidth="1"/>
    <col min="2821" max="2821" width="21" style="157" customWidth="1"/>
    <col min="2822" max="2822" width="14.28515625" style="157" customWidth="1"/>
    <col min="2823" max="2823" width="14.5703125" style="157" customWidth="1"/>
    <col min="2824" max="3072" width="9.140625" style="157"/>
    <col min="3073" max="3073" width="14.28515625" style="157" customWidth="1"/>
    <col min="3074" max="3074" width="72.140625" style="157" customWidth="1"/>
    <col min="3075" max="3075" width="20" style="157" customWidth="1"/>
    <col min="3076" max="3076" width="20.42578125" style="157" customWidth="1"/>
    <col min="3077" max="3077" width="21" style="157" customWidth="1"/>
    <col min="3078" max="3078" width="14.28515625" style="157" customWidth="1"/>
    <col min="3079" max="3079" width="14.5703125" style="157" customWidth="1"/>
    <col min="3080" max="3328" width="9.140625" style="157"/>
    <col min="3329" max="3329" width="14.28515625" style="157" customWidth="1"/>
    <col min="3330" max="3330" width="72.140625" style="157" customWidth="1"/>
    <col min="3331" max="3331" width="20" style="157" customWidth="1"/>
    <col min="3332" max="3332" width="20.42578125" style="157" customWidth="1"/>
    <col min="3333" max="3333" width="21" style="157" customWidth="1"/>
    <col min="3334" max="3334" width="14.28515625" style="157" customWidth="1"/>
    <col min="3335" max="3335" width="14.5703125" style="157" customWidth="1"/>
    <col min="3336" max="3584" width="9.140625" style="157"/>
    <col min="3585" max="3585" width="14.28515625" style="157" customWidth="1"/>
    <col min="3586" max="3586" width="72.140625" style="157" customWidth="1"/>
    <col min="3587" max="3587" width="20" style="157" customWidth="1"/>
    <col min="3588" max="3588" width="20.42578125" style="157" customWidth="1"/>
    <col min="3589" max="3589" width="21" style="157" customWidth="1"/>
    <col min="3590" max="3590" width="14.28515625" style="157" customWidth="1"/>
    <col min="3591" max="3591" width="14.5703125" style="157" customWidth="1"/>
    <col min="3592" max="3840" width="9.140625" style="157"/>
    <col min="3841" max="3841" width="14.28515625" style="157" customWidth="1"/>
    <col min="3842" max="3842" width="72.140625" style="157" customWidth="1"/>
    <col min="3843" max="3843" width="20" style="157" customWidth="1"/>
    <col min="3844" max="3844" width="20.42578125" style="157" customWidth="1"/>
    <col min="3845" max="3845" width="21" style="157" customWidth="1"/>
    <col min="3846" max="3846" width="14.28515625" style="157" customWidth="1"/>
    <col min="3847" max="3847" width="14.5703125" style="157" customWidth="1"/>
    <col min="3848" max="4096" width="9.140625" style="157"/>
    <col min="4097" max="4097" width="14.28515625" style="157" customWidth="1"/>
    <col min="4098" max="4098" width="72.140625" style="157" customWidth="1"/>
    <col min="4099" max="4099" width="20" style="157" customWidth="1"/>
    <col min="4100" max="4100" width="20.42578125" style="157" customWidth="1"/>
    <col min="4101" max="4101" width="21" style="157" customWidth="1"/>
    <col min="4102" max="4102" width="14.28515625" style="157" customWidth="1"/>
    <col min="4103" max="4103" width="14.5703125" style="157" customWidth="1"/>
    <col min="4104" max="4352" width="9.140625" style="157"/>
    <col min="4353" max="4353" width="14.28515625" style="157" customWidth="1"/>
    <col min="4354" max="4354" width="72.140625" style="157" customWidth="1"/>
    <col min="4355" max="4355" width="20" style="157" customWidth="1"/>
    <col min="4356" max="4356" width="20.42578125" style="157" customWidth="1"/>
    <col min="4357" max="4357" width="21" style="157" customWidth="1"/>
    <col min="4358" max="4358" width="14.28515625" style="157" customWidth="1"/>
    <col min="4359" max="4359" width="14.5703125" style="157" customWidth="1"/>
    <col min="4360" max="4608" width="9.140625" style="157"/>
    <col min="4609" max="4609" width="14.28515625" style="157" customWidth="1"/>
    <col min="4610" max="4610" width="72.140625" style="157" customWidth="1"/>
    <col min="4611" max="4611" width="20" style="157" customWidth="1"/>
    <col min="4612" max="4612" width="20.42578125" style="157" customWidth="1"/>
    <col min="4613" max="4613" width="21" style="157" customWidth="1"/>
    <col min="4614" max="4614" width="14.28515625" style="157" customWidth="1"/>
    <col min="4615" max="4615" width="14.5703125" style="157" customWidth="1"/>
    <col min="4616" max="4864" width="9.140625" style="157"/>
    <col min="4865" max="4865" width="14.28515625" style="157" customWidth="1"/>
    <col min="4866" max="4866" width="72.140625" style="157" customWidth="1"/>
    <col min="4867" max="4867" width="20" style="157" customWidth="1"/>
    <col min="4868" max="4868" width="20.42578125" style="157" customWidth="1"/>
    <col min="4869" max="4869" width="21" style="157" customWidth="1"/>
    <col min="4870" max="4870" width="14.28515625" style="157" customWidth="1"/>
    <col min="4871" max="4871" width="14.5703125" style="157" customWidth="1"/>
    <col min="4872" max="5120" width="9.140625" style="157"/>
    <col min="5121" max="5121" width="14.28515625" style="157" customWidth="1"/>
    <col min="5122" max="5122" width="72.140625" style="157" customWidth="1"/>
    <col min="5123" max="5123" width="20" style="157" customWidth="1"/>
    <col min="5124" max="5124" width="20.42578125" style="157" customWidth="1"/>
    <col min="5125" max="5125" width="21" style="157" customWidth="1"/>
    <col min="5126" max="5126" width="14.28515625" style="157" customWidth="1"/>
    <col min="5127" max="5127" width="14.5703125" style="157" customWidth="1"/>
    <col min="5128" max="5376" width="9.140625" style="157"/>
    <col min="5377" max="5377" width="14.28515625" style="157" customWidth="1"/>
    <col min="5378" max="5378" width="72.140625" style="157" customWidth="1"/>
    <col min="5379" max="5379" width="20" style="157" customWidth="1"/>
    <col min="5380" max="5380" width="20.42578125" style="157" customWidth="1"/>
    <col min="5381" max="5381" width="21" style="157" customWidth="1"/>
    <col min="5382" max="5382" width="14.28515625" style="157" customWidth="1"/>
    <col min="5383" max="5383" width="14.5703125" style="157" customWidth="1"/>
    <col min="5384" max="5632" width="9.140625" style="157"/>
    <col min="5633" max="5633" width="14.28515625" style="157" customWidth="1"/>
    <col min="5634" max="5634" width="72.140625" style="157" customWidth="1"/>
    <col min="5635" max="5635" width="20" style="157" customWidth="1"/>
    <col min="5636" max="5636" width="20.42578125" style="157" customWidth="1"/>
    <col min="5637" max="5637" width="21" style="157" customWidth="1"/>
    <col min="5638" max="5638" width="14.28515625" style="157" customWidth="1"/>
    <col min="5639" max="5639" width="14.5703125" style="157" customWidth="1"/>
    <col min="5640" max="5888" width="9.140625" style="157"/>
    <col min="5889" max="5889" width="14.28515625" style="157" customWidth="1"/>
    <col min="5890" max="5890" width="72.140625" style="157" customWidth="1"/>
    <col min="5891" max="5891" width="20" style="157" customWidth="1"/>
    <col min="5892" max="5892" width="20.42578125" style="157" customWidth="1"/>
    <col min="5893" max="5893" width="21" style="157" customWidth="1"/>
    <col min="5894" max="5894" width="14.28515625" style="157" customWidth="1"/>
    <col min="5895" max="5895" width="14.5703125" style="157" customWidth="1"/>
    <col min="5896" max="6144" width="9.140625" style="157"/>
    <col min="6145" max="6145" width="14.28515625" style="157" customWidth="1"/>
    <col min="6146" max="6146" width="72.140625" style="157" customWidth="1"/>
    <col min="6147" max="6147" width="20" style="157" customWidth="1"/>
    <col min="6148" max="6148" width="20.42578125" style="157" customWidth="1"/>
    <col min="6149" max="6149" width="21" style="157" customWidth="1"/>
    <col min="6150" max="6150" width="14.28515625" style="157" customWidth="1"/>
    <col min="6151" max="6151" width="14.5703125" style="157" customWidth="1"/>
    <col min="6152" max="6400" width="9.140625" style="157"/>
    <col min="6401" max="6401" width="14.28515625" style="157" customWidth="1"/>
    <col min="6402" max="6402" width="72.140625" style="157" customWidth="1"/>
    <col min="6403" max="6403" width="20" style="157" customWidth="1"/>
    <col min="6404" max="6404" width="20.42578125" style="157" customWidth="1"/>
    <col min="6405" max="6405" width="21" style="157" customWidth="1"/>
    <col min="6406" max="6406" width="14.28515625" style="157" customWidth="1"/>
    <col min="6407" max="6407" width="14.5703125" style="157" customWidth="1"/>
    <col min="6408" max="6656" width="9.140625" style="157"/>
    <col min="6657" max="6657" width="14.28515625" style="157" customWidth="1"/>
    <col min="6658" max="6658" width="72.140625" style="157" customWidth="1"/>
    <col min="6659" max="6659" width="20" style="157" customWidth="1"/>
    <col min="6660" max="6660" width="20.42578125" style="157" customWidth="1"/>
    <col min="6661" max="6661" width="21" style="157" customWidth="1"/>
    <col min="6662" max="6662" width="14.28515625" style="157" customWidth="1"/>
    <col min="6663" max="6663" width="14.5703125" style="157" customWidth="1"/>
    <col min="6664" max="6912" width="9.140625" style="157"/>
    <col min="6913" max="6913" width="14.28515625" style="157" customWidth="1"/>
    <col min="6914" max="6914" width="72.140625" style="157" customWidth="1"/>
    <col min="6915" max="6915" width="20" style="157" customWidth="1"/>
    <col min="6916" max="6916" width="20.42578125" style="157" customWidth="1"/>
    <col min="6917" max="6917" width="21" style="157" customWidth="1"/>
    <col min="6918" max="6918" width="14.28515625" style="157" customWidth="1"/>
    <col min="6919" max="6919" width="14.5703125" style="157" customWidth="1"/>
    <col min="6920" max="7168" width="9.140625" style="157"/>
    <col min="7169" max="7169" width="14.28515625" style="157" customWidth="1"/>
    <col min="7170" max="7170" width="72.140625" style="157" customWidth="1"/>
    <col min="7171" max="7171" width="20" style="157" customWidth="1"/>
    <col min="7172" max="7172" width="20.42578125" style="157" customWidth="1"/>
    <col min="7173" max="7173" width="21" style="157" customWidth="1"/>
    <col min="7174" max="7174" width="14.28515625" style="157" customWidth="1"/>
    <col min="7175" max="7175" width="14.5703125" style="157" customWidth="1"/>
    <col min="7176" max="7424" width="9.140625" style="157"/>
    <col min="7425" max="7425" width="14.28515625" style="157" customWidth="1"/>
    <col min="7426" max="7426" width="72.140625" style="157" customWidth="1"/>
    <col min="7427" max="7427" width="20" style="157" customWidth="1"/>
    <col min="7428" max="7428" width="20.42578125" style="157" customWidth="1"/>
    <col min="7429" max="7429" width="21" style="157" customWidth="1"/>
    <col min="7430" max="7430" width="14.28515625" style="157" customWidth="1"/>
    <col min="7431" max="7431" width="14.5703125" style="157" customWidth="1"/>
    <col min="7432" max="7680" width="9.140625" style="157"/>
    <col min="7681" max="7681" width="14.28515625" style="157" customWidth="1"/>
    <col min="7682" max="7682" width="72.140625" style="157" customWidth="1"/>
    <col min="7683" max="7683" width="20" style="157" customWidth="1"/>
    <col min="7684" max="7684" width="20.42578125" style="157" customWidth="1"/>
    <col min="7685" max="7685" width="21" style="157" customWidth="1"/>
    <col min="7686" max="7686" width="14.28515625" style="157" customWidth="1"/>
    <col min="7687" max="7687" width="14.5703125" style="157" customWidth="1"/>
    <col min="7688" max="7936" width="9.140625" style="157"/>
    <col min="7937" max="7937" width="14.28515625" style="157" customWidth="1"/>
    <col min="7938" max="7938" width="72.140625" style="157" customWidth="1"/>
    <col min="7939" max="7939" width="20" style="157" customWidth="1"/>
    <col min="7940" max="7940" width="20.42578125" style="157" customWidth="1"/>
    <col min="7941" max="7941" width="21" style="157" customWidth="1"/>
    <col min="7942" max="7942" width="14.28515625" style="157" customWidth="1"/>
    <col min="7943" max="7943" width="14.5703125" style="157" customWidth="1"/>
    <col min="7944" max="8192" width="9.140625" style="157"/>
    <col min="8193" max="8193" width="14.28515625" style="157" customWidth="1"/>
    <col min="8194" max="8194" width="72.140625" style="157" customWidth="1"/>
    <col min="8195" max="8195" width="20" style="157" customWidth="1"/>
    <col min="8196" max="8196" width="20.42578125" style="157" customWidth="1"/>
    <col min="8197" max="8197" width="21" style="157" customWidth="1"/>
    <col min="8198" max="8198" width="14.28515625" style="157" customWidth="1"/>
    <col min="8199" max="8199" width="14.5703125" style="157" customWidth="1"/>
    <col min="8200" max="8448" width="9.140625" style="157"/>
    <col min="8449" max="8449" width="14.28515625" style="157" customWidth="1"/>
    <col min="8450" max="8450" width="72.140625" style="157" customWidth="1"/>
    <col min="8451" max="8451" width="20" style="157" customWidth="1"/>
    <col min="8452" max="8452" width="20.42578125" style="157" customWidth="1"/>
    <col min="8453" max="8453" width="21" style="157" customWidth="1"/>
    <col min="8454" max="8454" width="14.28515625" style="157" customWidth="1"/>
    <col min="8455" max="8455" width="14.5703125" style="157" customWidth="1"/>
    <col min="8456" max="8704" width="9.140625" style="157"/>
    <col min="8705" max="8705" width="14.28515625" style="157" customWidth="1"/>
    <col min="8706" max="8706" width="72.140625" style="157" customWidth="1"/>
    <col min="8707" max="8707" width="20" style="157" customWidth="1"/>
    <col min="8708" max="8708" width="20.42578125" style="157" customWidth="1"/>
    <col min="8709" max="8709" width="21" style="157" customWidth="1"/>
    <col min="8710" max="8710" width="14.28515625" style="157" customWidth="1"/>
    <col min="8711" max="8711" width="14.5703125" style="157" customWidth="1"/>
    <col min="8712" max="8960" width="9.140625" style="157"/>
    <col min="8961" max="8961" width="14.28515625" style="157" customWidth="1"/>
    <col min="8962" max="8962" width="72.140625" style="157" customWidth="1"/>
    <col min="8963" max="8963" width="20" style="157" customWidth="1"/>
    <col min="8964" max="8964" width="20.42578125" style="157" customWidth="1"/>
    <col min="8965" max="8965" width="21" style="157" customWidth="1"/>
    <col min="8966" max="8966" width="14.28515625" style="157" customWidth="1"/>
    <col min="8967" max="8967" width="14.5703125" style="157" customWidth="1"/>
    <col min="8968" max="9216" width="9.140625" style="157"/>
    <col min="9217" max="9217" width="14.28515625" style="157" customWidth="1"/>
    <col min="9218" max="9218" width="72.140625" style="157" customWidth="1"/>
    <col min="9219" max="9219" width="20" style="157" customWidth="1"/>
    <col min="9220" max="9220" width="20.42578125" style="157" customWidth="1"/>
    <col min="9221" max="9221" width="21" style="157" customWidth="1"/>
    <col min="9222" max="9222" width="14.28515625" style="157" customWidth="1"/>
    <col min="9223" max="9223" width="14.5703125" style="157" customWidth="1"/>
    <col min="9224" max="9472" width="9.140625" style="157"/>
    <col min="9473" max="9473" width="14.28515625" style="157" customWidth="1"/>
    <col min="9474" max="9474" width="72.140625" style="157" customWidth="1"/>
    <col min="9475" max="9475" width="20" style="157" customWidth="1"/>
    <col min="9476" max="9476" width="20.42578125" style="157" customWidth="1"/>
    <col min="9477" max="9477" width="21" style="157" customWidth="1"/>
    <col min="9478" max="9478" width="14.28515625" style="157" customWidth="1"/>
    <col min="9479" max="9479" width="14.5703125" style="157" customWidth="1"/>
    <col min="9480" max="9728" width="9.140625" style="157"/>
    <col min="9729" max="9729" width="14.28515625" style="157" customWidth="1"/>
    <col min="9730" max="9730" width="72.140625" style="157" customWidth="1"/>
    <col min="9731" max="9731" width="20" style="157" customWidth="1"/>
    <col min="9732" max="9732" width="20.42578125" style="157" customWidth="1"/>
    <col min="9733" max="9733" width="21" style="157" customWidth="1"/>
    <col min="9734" max="9734" width="14.28515625" style="157" customWidth="1"/>
    <col min="9735" max="9735" width="14.5703125" style="157" customWidth="1"/>
    <col min="9736" max="9984" width="9.140625" style="157"/>
    <col min="9985" max="9985" width="14.28515625" style="157" customWidth="1"/>
    <col min="9986" max="9986" width="72.140625" style="157" customWidth="1"/>
    <col min="9987" max="9987" width="20" style="157" customWidth="1"/>
    <col min="9988" max="9988" width="20.42578125" style="157" customWidth="1"/>
    <col min="9989" max="9989" width="21" style="157" customWidth="1"/>
    <col min="9990" max="9990" width="14.28515625" style="157" customWidth="1"/>
    <col min="9991" max="9991" width="14.5703125" style="157" customWidth="1"/>
    <col min="9992" max="10240" width="9.140625" style="157"/>
    <col min="10241" max="10241" width="14.28515625" style="157" customWidth="1"/>
    <col min="10242" max="10242" width="72.140625" style="157" customWidth="1"/>
    <col min="10243" max="10243" width="20" style="157" customWidth="1"/>
    <col min="10244" max="10244" width="20.42578125" style="157" customWidth="1"/>
    <col min="10245" max="10245" width="21" style="157" customWidth="1"/>
    <col min="10246" max="10246" width="14.28515625" style="157" customWidth="1"/>
    <col min="10247" max="10247" width="14.5703125" style="157" customWidth="1"/>
    <col min="10248" max="10496" width="9.140625" style="157"/>
    <col min="10497" max="10497" width="14.28515625" style="157" customWidth="1"/>
    <col min="10498" max="10498" width="72.140625" style="157" customWidth="1"/>
    <col min="10499" max="10499" width="20" style="157" customWidth="1"/>
    <col min="10500" max="10500" width="20.42578125" style="157" customWidth="1"/>
    <col min="10501" max="10501" width="21" style="157" customWidth="1"/>
    <col min="10502" max="10502" width="14.28515625" style="157" customWidth="1"/>
    <col min="10503" max="10503" width="14.5703125" style="157" customWidth="1"/>
    <col min="10504" max="10752" width="9.140625" style="157"/>
    <col min="10753" max="10753" width="14.28515625" style="157" customWidth="1"/>
    <col min="10754" max="10754" width="72.140625" style="157" customWidth="1"/>
    <col min="10755" max="10755" width="20" style="157" customWidth="1"/>
    <col min="10756" max="10756" width="20.42578125" style="157" customWidth="1"/>
    <col min="10757" max="10757" width="21" style="157" customWidth="1"/>
    <col min="10758" max="10758" width="14.28515625" style="157" customWidth="1"/>
    <col min="10759" max="10759" width="14.5703125" style="157" customWidth="1"/>
    <col min="10760" max="11008" width="9.140625" style="157"/>
    <col min="11009" max="11009" width="14.28515625" style="157" customWidth="1"/>
    <col min="11010" max="11010" width="72.140625" style="157" customWidth="1"/>
    <col min="11011" max="11011" width="20" style="157" customWidth="1"/>
    <col min="11012" max="11012" width="20.42578125" style="157" customWidth="1"/>
    <col min="11013" max="11013" width="21" style="157" customWidth="1"/>
    <col min="11014" max="11014" width="14.28515625" style="157" customWidth="1"/>
    <col min="11015" max="11015" width="14.5703125" style="157" customWidth="1"/>
    <col min="11016" max="11264" width="9.140625" style="157"/>
    <col min="11265" max="11265" width="14.28515625" style="157" customWidth="1"/>
    <col min="11266" max="11266" width="72.140625" style="157" customWidth="1"/>
    <col min="11267" max="11267" width="20" style="157" customWidth="1"/>
    <col min="11268" max="11268" width="20.42578125" style="157" customWidth="1"/>
    <col min="11269" max="11269" width="21" style="157" customWidth="1"/>
    <col min="11270" max="11270" width="14.28515625" style="157" customWidth="1"/>
    <col min="11271" max="11271" width="14.5703125" style="157" customWidth="1"/>
    <col min="11272" max="11520" width="9.140625" style="157"/>
    <col min="11521" max="11521" width="14.28515625" style="157" customWidth="1"/>
    <col min="11522" max="11522" width="72.140625" style="157" customWidth="1"/>
    <col min="11523" max="11523" width="20" style="157" customWidth="1"/>
    <col min="11524" max="11524" width="20.42578125" style="157" customWidth="1"/>
    <col min="11525" max="11525" width="21" style="157" customWidth="1"/>
    <col min="11526" max="11526" width="14.28515625" style="157" customWidth="1"/>
    <col min="11527" max="11527" width="14.5703125" style="157" customWidth="1"/>
    <col min="11528" max="11776" width="9.140625" style="157"/>
    <col min="11777" max="11777" width="14.28515625" style="157" customWidth="1"/>
    <col min="11778" max="11778" width="72.140625" style="157" customWidth="1"/>
    <col min="11779" max="11779" width="20" style="157" customWidth="1"/>
    <col min="11780" max="11780" width="20.42578125" style="157" customWidth="1"/>
    <col min="11781" max="11781" width="21" style="157" customWidth="1"/>
    <col min="11782" max="11782" width="14.28515625" style="157" customWidth="1"/>
    <col min="11783" max="11783" width="14.5703125" style="157" customWidth="1"/>
    <col min="11784" max="12032" width="9.140625" style="157"/>
    <col min="12033" max="12033" width="14.28515625" style="157" customWidth="1"/>
    <col min="12034" max="12034" width="72.140625" style="157" customWidth="1"/>
    <col min="12035" max="12035" width="20" style="157" customWidth="1"/>
    <col min="12036" max="12036" width="20.42578125" style="157" customWidth="1"/>
    <col min="12037" max="12037" width="21" style="157" customWidth="1"/>
    <col min="12038" max="12038" width="14.28515625" style="157" customWidth="1"/>
    <col min="12039" max="12039" width="14.5703125" style="157" customWidth="1"/>
    <col min="12040" max="12288" width="9.140625" style="157"/>
    <col min="12289" max="12289" width="14.28515625" style="157" customWidth="1"/>
    <col min="12290" max="12290" width="72.140625" style="157" customWidth="1"/>
    <col min="12291" max="12291" width="20" style="157" customWidth="1"/>
    <col min="12292" max="12292" width="20.42578125" style="157" customWidth="1"/>
    <col min="12293" max="12293" width="21" style="157" customWidth="1"/>
    <col min="12294" max="12294" width="14.28515625" style="157" customWidth="1"/>
    <col min="12295" max="12295" width="14.5703125" style="157" customWidth="1"/>
    <col min="12296" max="12544" width="9.140625" style="157"/>
    <col min="12545" max="12545" width="14.28515625" style="157" customWidth="1"/>
    <col min="12546" max="12546" width="72.140625" style="157" customWidth="1"/>
    <col min="12547" max="12547" width="20" style="157" customWidth="1"/>
    <col min="12548" max="12548" width="20.42578125" style="157" customWidth="1"/>
    <col min="12549" max="12549" width="21" style="157" customWidth="1"/>
    <col min="12550" max="12550" width="14.28515625" style="157" customWidth="1"/>
    <col min="12551" max="12551" width="14.5703125" style="157" customWidth="1"/>
    <col min="12552" max="12800" width="9.140625" style="157"/>
    <col min="12801" max="12801" width="14.28515625" style="157" customWidth="1"/>
    <col min="12802" max="12802" width="72.140625" style="157" customWidth="1"/>
    <col min="12803" max="12803" width="20" style="157" customWidth="1"/>
    <col min="12804" max="12804" width="20.42578125" style="157" customWidth="1"/>
    <col min="12805" max="12805" width="21" style="157" customWidth="1"/>
    <col min="12806" max="12806" width="14.28515625" style="157" customWidth="1"/>
    <col min="12807" max="12807" width="14.5703125" style="157" customWidth="1"/>
    <col min="12808" max="13056" width="9.140625" style="157"/>
    <col min="13057" max="13057" width="14.28515625" style="157" customWidth="1"/>
    <col min="13058" max="13058" width="72.140625" style="157" customWidth="1"/>
    <col min="13059" max="13059" width="20" style="157" customWidth="1"/>
    <col min="13060" max="13060" width="20.42578125" style="157" customWidth="1"/>
    <col min="13061" max="13061" width="21" style="157" customWidth="1"/>
    <col min="13062" max="13062" width="14.28515625" style="157" customWidth="1"/>
    <col min="13063" max="13063" width="14.5703125" style="157" customWidth="1"/>
    <col min="13064" max="13312" width="9.140625" style="157"/>
    <col min="13313" max="13313" width="14.28515625" style="157" customWidth="1"/>
    <col min="13314" max="13314" width="72.140625" style="157" customWidth="1"/>
    <col min="13315" max="13315" width="20" style="157" customWidth="1"/>
    <col min="13316" max="13316" width="20.42578125" style="157" customWidth="1"/>
    <col min="13317" max="13317" width="21" style="157" customWidth="1"/>
    <col min="13318" max="13318" width="14.28515625" style="157" customWidth="1"/>
    <col min="13319" max="13319" width="14.5703125" style="157" customWidth="1"/>
    <col min="13320" max="13568" width="9.140625" style="157"/>
    <col min="13569" max="13569" width="14.28515625" style="157" customWidth="1"/>
    <col min="13570" max="13570" width="72.140625" style="157" customWidth="1"/>
    <col min="13571" max="13571" width="20" style="157" customWidth="1"/>
    <col min="13572" max="13572" width="20.42578125" style="157" customWidth="1"/>
    <col min="13573" max="13573" width="21" style="157" customWidth="1"/>
    <col min="13574" max="13574" width="14.28515625" style="157" customWidth="1"/>
    <col min="13575" max="13575" width="14.5703125" style="157" customWidth="1"/>
    <col min="13576" max="13824" width="9.140625" style="157"/>
    <col min="13825" max="13825" width="14.28515625" style="157" customWidth="1"/>
    <col min="13826" max="13826" width="72.140625" style="157" customWidth="1"/>
    <col min="13827" max="13827" width="20" style="157" customWidth="1"/>
    <col min="13828" max="13828" width="20.42578125" style="157" customWidth="1"/>
    <col min="13829" max="13829" width="21" style="157" customWidth="1"/>
    <col min="13830" max="13830" width="14.28515625" style="157" customWidth="1"/>
    <col min="13831" max="13831" width="14.5703125" style="157" customWidth="1"/>
    <col min="13832" max="14080" width="9.140625" style="157"/>
    <col min="14081" max="14081" width="14.28515625" style="157" customWidth="1"/>
    <col min="14082" max="14082" width="72.140625" style="157" customWidth="1"/>
    <col min="14083" max="14083" width="20" style="157" customWidth="1"/>
    <col min="14084" max="14084" width="20.42578125" style="157" customWidth="1"/>
    <col min="14085" max="14085" width="21" style="157" customWidth="1"/>
    <col min="14086" max="14086" width="14.28515625" style="157" customWidth="1"/>
    <col min="14087" max="14087" width="14.5703125" style="157" customWidth="1"/>
    <col min="14088" max="14336" width="9.140625" style="157"/>
    <col min="14337" max="14337" width="14.28515625" style="157" customWidth="1"/>
    <col min="14338" max="14338" width="72.140625" style="157" customWidth="1"/>
    <col min="14339" max="14339" width="20" style="157" customWidth="1"/>
    <col min="14340" max="14340" width="20.42578125" style="157" customWidth="1"/>
    <col min="14341" max="14341" width="21" style="157" customWidth="1"/>
    <col min="14342" max="14342" width="14.28515625" style="157" customWidth="1"/>
    <col min="14343" max="14343" width="14.5703125" style="157" customWidth="1"/>
    <col min="14344" max="14592" width="9.140625" style="157"/>
    <col min="14593" max="14593" width="14.28515625" style="157" customWidth="1"/>
    <col min="14594" max="14594" width="72.140625" style="157" customWidth="1"/>
    <col min="14595" max="14595" width="20" style="157" customWidth="1"/>
    <col min="14596" max="14596" width="20.42578125" style="157" customWidth="1"/>
    <col min="14597" max="14597" width="21" style="157" customWidth="1"/>
    <col min="14598" max="14598" width="14.28515625" style="157" customWidth="1"/>
    <col min="14599" max="14599" width="14.5703125" style="157" customWidth="1"/>
    <col min="14600" max="14848" width="9.140625" style="157"/>
    <col min="14849" max="14849" width="14.28515625" style="157" customWidth="1"/>
    <col min="14850" max="14850" width="72.140625" style="157" customWidth="1"/>
    <col min="14851" max="14851" width="20" style="157" customWidth="1"/>
    <col min="14852" max="14852" width="20.42578125" style="157" customWidth="1"/>
    <col min="14853" max="14853" width="21" style="157" customWidth="1"/>
    <col min="14854" max="14854" width="14.28515625" style="157" customWidth="1"/>
    <col min="14855" max="14855" width="14.5703125" style="157" customWidth="1"/>
    <col min="14856" max="15104" width="9.140625" style="157"/>
    <col min="15105" max="15105" width="14.28515625" style="157" customWidth="1"/>
    <col min="15106" max="15106" width="72.140625" style="157" customWidth="1"/>
    <col min="15107" max="15107" width="20" style="157" customWidth="1"/>
    <col min="15108" max="15108" width="20.42578125" style="157" customWidth="1"/>
    <col min="15109" max="15109" width="21" style="157" customWidth="1"/>
    <col min="15110" max="15110" width="14.28515625" style="157" customWidth="1"/>
    <col min="15111" max="15111" width="14.5703125" style="157" customWidth="1"/>
    <col min="15112" max="15360" width="9.140625" style="157"/>
    <col min="15361" max="15361" width="14.28515625" style="157" customWidth="1"/>
    <col min="15362" max="15362" width="72.140625" style="157" customWidth="1"/>
    <col min="15363" max="15363" width="20" style="157" customWidth="1"/>
    <col min="15364" max="15364" width="20.42578125" style="157" customWidth="1"/>
    <col min="15365" max="15365" width="21" style="157" customWidth="1"/>
    <col min="15366" max="15366" width="14.28515625" style="157" customWidth="1"/>
    <col min="15367" max="15367" width="14.5703125" style="157" customWidth="1"/>
    <col min="15368" max="15616" width="9.140625" style="157"/>
    <col min="15617" max="15617" width="14.28515625" style="157" customWidth="1"/>
    <col min="15618" max="15618" width="72.140625" style="157" customWidth="1"/>
    <col min="15619" max="15619" width="20" style="157" customWidth="1"/>
    <col min="15620" max="15620" width="20.42578125" style="157" customWidth="1"/>
    <col min="15621" max="15621" width="21" style="157" customWidth="1"/>
    <col min="15622" max="15622" width="14.28515625" style="157" customWidth="1"/>
    <col min="15623" max="15623" width="14.5703125" style="157" customWidth="1"/>
    <col min="15624" max="15872" width="9.140625" style="157"/>
    <col min="15873" max="15873" width="14.28515625" style="157" customWidth="1"/>
    <col min="15874" max="15874" width="72.140625" style="157" customWidth="1"/>
    <col min="15875" max="15875" width="20" style="157" customWidth="1"/>
    <col min="15876" max="15876" width="20.42578125" style="157" customWidth="1"/>
    <col min="15877" max="15877" width="21" style="157" customWidth="1"/>
    <col min="15878" max="15878" width="14.28515625" style="157" customWidth="1"/>
    <col min="15879" max="15879" width="14.5703125" style="157" customWidth="1"/>
    <col min="15880" max="16128" width="9.140625" style="157"/>
    <col min="16129" max="16129" width="14.28515625" style="157" customWidth="1"/>
    <col min="16130" max="16130" width="72.140625" style="157" customWidth="1"/>
    <col min="16131" max="16131" width="20" style="157" customWidth="1"/>
    <col min="16132" max="16132" width="20.42578125" style="157" customWidth="1"/>
    <col min="16133" max="16133" width="21" style="157" customWidth="1"/>
    <col min="16134" max="16134" width="14.28515625" style="157" customWidth="1"/>
    <col min="16135" max="16135" width="14.5703125" style="157" customWidth="1"/>
    <col min="16136" max="16384" width="9.140625" style="157"/>
  </cols>
  <sheetData>
    <row r="1" spans="1:7" ht="37.15" customHeight="1" thickTop="1" x14ac:dyDescent="0.25">
      <c r="A1" s="246" t="s">
        <v>251</v>
      </c>
      <c r="B1" s="247"/>
      <c r="C1" s="247"/>
      <c r="D1" s="248"/>
    </row>
    <row r="2" spans="1:7" x14ac:dyDescent="0.25">
      <c r="A2" s="158" t="s">
        <v>245</v>
      </c>
      <c r="B2" s="249"/>
      <c r="C2" s="249"/>
      <c r="D2" s="250"/>
    </row>
    <row r="3" spans="1:7" ht="13.9" customHeight="1" x14ac:dyDescent="0.25">
      <c r="A3" s="159" t="s">
        <v>206</v>
      </c>
      <c r="B3" s="251"/>
      <c r="C3" s="251"/>
      <c r="D3" s="252"/>
    </row>
    <row r="4" spans="1:7" ht="11.45" customHeight="1" x14ac:dyDescent="0.25">
      <c r="A4" s="162"/>
      <c r="B4" s="160"/>
      <c r="C4" s="160"/>
      <c r="D4" s="161"/>
    </row>
    <row r="5" spans="1:7" ht="18.75" x14ac:dyDescent="0.25">
      <c r="A5" s="253" t="s">
        <v>258</v>
      </c>
      <c r="B5" s="254"/>
      <c r="C5" s="254"/>
      <c r="D5" s="255"/>
    </row>
    <row r="6" spans="1:7" ht="12.6" customHeight="1" thickBot="1" x14ac:dyDescent="0.3">
      <c r="A6" s="163"/>
      <c r="B6" s="256"/>
      <c r="C6" s="256"/>
      <c r="D6" s="257"/>
    </row>
    <row r="7" spans="1:7" ht="18.75" x14ac:dyDescent="0.3">
      <c r="A7" s="164" t="s">
        <v>207</v>
      </c>
      <c r="B7" s="165" t="s">
        <v>208</v>
      </c>
      <c r="C7" s="165" t="s">
        <v>209</v>
      </c>
      <c r="D7" s="166" t="s">
        <v>210</v>
      </c>
    </row>
    <row r="8" spans="1:7" ht="15.75" customHeight="1" x14ac:dyDescent="0.25">
      <c r="A8" s="167"/>
      <c r="B8" s="168" t="s">
        <v>224</v>
      </c>
      <c r="C8" s="169"/>
      <c r="D8" s="170"/>
      <c r="G8" s="171"/>
    </row>
    <row r="9" spans="1:7" ht="21" customHeight="1" x14ac:dyDescent="0.25">
      <c r="A9" s="172" t="s">
        <v>227</v>
      </c>
      <c r="B9" s="173" t="str">
        <f>_xlfn.XLOOKUP(A9,'PLAN. ANALÍTICA'!A:A,'PLAN. ANALÍTICA'!D:D)</f>
        <v>SERVIÇO TÉCNICO ESPECIALIZADO</v>
      </c>
      <c r="C9" s="174">
        <f>_xlfn.XLOOKUP(A9,'PLAN. ANALÍTICA'!A:A,'PLAN. ANALÍTICA'!K:K)</f>
        <v>0</v>
      </c>
      <c r="D9" s="175" t="e">
        <f t="shared" ref="D9:D16" si="0">C9/$C$30</f>
        <v>#DIV/0!</v>
      </c>
      <c r="G9" s="171"/>
    </row>
    <row r="10" spans="1:7" ht="21" customHeight="1" x14ac:dyDescent="0.25">
      <c r="A10" s="172" t="s">
        <v>229</v>
      </c>
      <c r="B10" s="173" t="str">
        <f>_xlfn.XLOOKUP(A10,'PLAN. ANALÍTICA'!A:A,'PLAN. ANALÍTICA'!D:D)</f>
        <v>INICIO, APOIO E ADMINISTRAÇÃO DE OBRA</v>
      </c>
      <c r="C10" s="174">
        <f>_xlfn.XLOOKUP(A10,'PLAN. ANALÍTICA'!A:A,'PLAN. ANALÍTICA'!K:K)</f>
        <v>0</v>
      </c>
      <c r="D10" s="175" t="e">
        <f t="shared" si="0"/>
        <v>#DIV/0!</v>
      </c>
      <c r="G10" s="171"/>
    </row>
    <row r="11" spans="1:7" ht="15.75" x14ac:dyDescent="0.25">
      <c r="A11" s="172" t="s">
        <v>230</v>
      </c>
      <c r="B11" s="173" t="str">
        <f>_xlfn.XLOOKUP(A11,'PLAN. ANALÍTICA'!A:A,'PLAN. ANALÍTICA'!D:D)</f>
        <v>DEMOLIÇÃO SEM REAPROVEITAMENTO</v>
      </c>
      <c r="C11" s="174">
        <f>_xlfn.XLOOKUP(A11,'PLAN. ANALÍTICA'!A:A,'PLAN. ANALÍTICA'!K:K)</f>
        <v>0</v>
      </c>
      <c r="D11" s="175" t="e">
        <f t="shared" si="0"/>
        <v>#DIV/0!</v>
      </c>
      <c r="G11" s="171"/>
    </row>
    <row r="12" spans="1:7" ht="21" customHeight="1" x14ac:dyDescent="0.25">
      <c r="A12" s="172" t="s">
        <v>231</v>
      </c>
      <c r="B12" s="173" t="str">
        <f>_xlfn.XLOOKUP(A12,'PLAN. ANALÍTICA'!A:A,'PLAN. ANALÍTICA'!D:D)</f>
        <v>REVESTIMENTOS</v>
      </c>
      <c r="C12" s="174">
        <f>_xlfn.XLOOKUP(A12,'PLAN. ANALÍTICA'!A:A,'PLAN. ANALÍTICA'!K:K)</f>
        <v>0</v>
      </c>
      <c r="D12" s="175" t="e">
        <f t="shared" si="0"/>
        <v>#DIV/0!</v>
      </c>
      <c r="G12" s="171"/>
    </row>
    <row r="13" spans="1:7" ht="21" customHeight="1" x14ac:dyDescent="0.25">
      <c r="A13" s="172" t="s">
        <v>232</v>
      </c>
      <c r="B13" s="173" t="str">
        <f>_xlfn.XLOOKUP(A13,'PLAN. ANALÍTICA'!A:A,'PLAN. ANALÍTICA'!D:D)</f>
        <v>ACABAMENTO EM PINTURA</v>
      </c>
      <c r="C13" s="174">
        <f>_xlfn.XLOOKUP(A13,'PLAN. ANALÍTICA'!A:A,'PLAN. ANALÍTICA'!K:K)</f>
        <v>0</v>
      </c>
      <c r="D13" s="175" t="e">
        <f t="shared" si="0"/>
        <v>#DIV/0!</v>
      </c>
      <c r="G13" s="171"/>
    </row>
    <row r="14" spans="1:7" ht="21" customHeight="1" x14ac:dyDescent="0.25">
      <c r="A14" s="172" t="s">
        <v>233</v>
      </c>
      <c r="B14" s="173" t="str">
        <f>_xlfn.XLOOKUP(A14,'PLAN. ANALÍTICA'!A:A,'PLAN. ANALÍTICA'!D:D)</f>
        <v>IMPERMEABILIZAÇÃO</v>
      </c>
      <c r="C14" s="174">
        <f>_xlfn.XLOOKUP(A14,'PLAN. ANALÍTICA'!A:A,'PLAN. ANALÍTICA'!K:K)</f>
        <v>0</v>
      </c>
      <c r="D14" s="175" t="e">
        <f t="shared" si="0"/>
        <v>#DIV/0!</v>
      </c>
      <c r="G14" s="171"/>
    </row>
    <row r="15" spans="1:7" ht="21" customHeight="1" x14ac:dyDescent="0.25">
      <c r="A15" s="172" t="s">
        <v>234</v>
      </c>
      <c r="B15" s="173" t="str">
        <f>_xlfn.XLOOKUP(A15,'PLAN. ANALÍTICA'!A:A,'PLAN. ANALÍTICA'!D:D)</f>
        <v>INSTALAÇÕES ELÉTRICAS</v>
      </c>
      <c r="C15" s="174">
        <f>_xlfn.XLOOKUP(A15,'PLAN. ANALÍTICA'!A:A,'PLAN. ANALÍTICA'!K:K)</f>
        <v>0</v>
      </c>
      <c r="D15" s="175" t="e">
        <f t="shared" si="0"/>
        <v>#DIV/0!</v>
      </c>
      <c r="G15" s="171"/>
    </row>
    <row r="16" spans="1:7" ht="21" customHeight="1" x14ac:dyDescent="0.25">
      <c r="A16" s="172" t="s">
        <v>235</v>
      </c>
      <c r="B16" s="173" t="str">
        <f>_xlfn.XLOOKUP(A16,'PLAN. ANALÍTICA'!A:A,'PLAN. ANALÍTICA'!D:D)</f>
        <v>LIMPEZA E ARREMATE</v>
      </c>
      <c r="C16" s="174">
        <f>_xlfn.XLOOKUP(A16,'PLAN. ANALÍTICA'!A:A,'PLAN. ANALÍTICA'!K:K)</f>
        <v>0</v>
      </c>
      <c r="D16" s="175" t="e">
        <f t="shared" si="0"/>
        <v>#DIV/0!</v>
      </c>
      <c r="G16" s="171"/>
    </row>
    <row r="17" spans="1:7" ht="15.75" customHeight="1" x14ac:dyDescent="0.25">
      <c r="A17" s="172"/>
      <c r="B17" s="173"/>
      <c r="C17" s="174"/>
      <c r="D17" s="175"/>
      <c r="G17" s="171"/>
    </row>
    <row r="18" spans="1:7" ht="15.75" customHeight="1" x14ac:dyDescent="0.25">
      <c r="A18" s="167"/>
      <c r="B18" s="168" t="s">
        <v>223</v>
      </c>
      <c r="C18" s="169"/>
      <c r="D18" s="170"/>
      <c r="G18" s="171"/>
    </row>
    <row r="19" spans="1:7" ht="15.75" customHeight="1" x14ac:dyDescent="0.25">
      <c r="A19" s="172" t="s">
        <v>236</v>
      </c>
      <c r="B19" s="173" t="str">
        <f>_xlfn.XLOOKUP(A19,'PLAN. ANALÍTICA'!A:A,'PLAN. ANALÍTICA'!D:D)</f>
        <v>SERVIÇO TÉCNICO ESPECIALIZADO</v>
      </c>
      <c r="C19" s="174">
        <f>_xlfn.XLOOKUP(A19,'PLAN. ANALÍTICA'!A:A,'PLAN. ANALÍTICA'!K:K)</f>
        <v>0</v>
      </c>
      <c r="D19" s="175" t="e">
        <f t="shared" ref="D19:D28" si="1">C19/$C$30</f>
        <v>#DIV/0!</v>
      </c>
      <c r="G19" s="171"/>
    </row>
    <row r="20" spans="1:7" ht="15.75" customHeight="1" x14ac:dyDescent="0.25">
      <c r="A20" s="172" t="s">
        <v>228</v>
      </c>
      <c r="B20" s="173" t="str">
        <f>_xlfn.XLOOKUP(A20,'PLAN. ANALÍTICA'!A:A,'PLAN. ANALÍTICA'!D:D)</f>
        <v>INICIO, APOIO E ADMINISTRAÇÃO DE OBRA</v>
      </c>
      <c r="C20" s="174">
        <f>_xlfn.XLOOKUP(A20,'PLAN. ANALÍTICA'!A:A,'PLAN. ANALÍTICA'!K:K)</f>
        <v>0</v>
      </c>
      <c r="D20" s="175" t="e">
        <f t="shared" si="1"/>
        <v>#DIV/0!</v>
      </c>
      <c r="G20" s="171"/>
    </row>
    <row r="21" spans="1:7" ht="15.75" customHeight="1" x14ac:dyDescent="0.25">
      <c r="A21" s="172" t="s">
        <v>237</v>
      </c>
      <c r="B21" s="173" t="str">
        <f>_xlfn.XLOOKUP(A21,'PLAN. ANALÍTICA'!A:A,'PLAN. ANALÍTICA'!D:D)</f>
        <v>DEMOLIÇÃO SEM REAPROVEITAMENTO</v>
      </c>
      <c r="C21" s="174">
        <f>_xlfn.XLOOKUP(A21,'PLAN. ANALÍTICA'!A:A,'PLAN. ANALÍTICA'!K:K)</f>
        <v>0</v>
      </c>
      <c r="D21" s="175" t="e">
        <f t="shared" si="1"/>
        <v>#DIV/0!</v>
      </c>
      <c r="G21" s="171"/>
    </row>
    <row r="22" spans="1:7" ht="15.75" customHeight="1" x14ac:dyDescent="0.25">
      <c r="A22" s="172" t="s">
        <v>238</v>
      </c>
      <c r="B22" s="173" t="str">
        <f>_xlfn.XLOOKUP(A22,'PLAN. ANALÍTICA'!A:A,'PLAN. ANALÍTICA'!D:D)</f>
        <v>MOBILIÁRIOS</v>
      </c>
      <c r="C22" s="174">
        <f>_xlfn.XLOOKUP(A22,'PLAN. ANALÍTICA'!A:A,'PLAN. ANALÍTICA'!K:K)</f>
        <v>0</v>
      </c>
      <c r="D22" s="175" t="e">
        <f t="shared" si="1"/>
        <v>#DIV/0!</v>
      </c>
      <c r="G22" s="171"/>
    </row>
    <row r="23" spans="1:7" ht="15.75" customHeight="1" x14ac:dyDescent="0.25">
      <c r="A23" s="172" t="s">
        <v>239</v>
      </c>
      <c r="B23" s="173" t="str">
        <f>_xlfn.XLOOKUP(A23,'PLAN. ANALÍTICA'!A:A,'PLAN. ANALÍTICA'!D:D)</f>
        <v>REVESTIMETOS E ACABAMENTOS</v>
      </c>
      <c r="C23" s="174">
        <f>_xlfn.XLOOKUP(A23,'PLAN. ANALÍTICA'!A:A,'PLAN. ANALÍTICA'!K:K)</f>
        <v>0</v>
      </c>
      <c r="D23" s="175" t="e">
        <f t="shared" si="1"/>
        <v>#DIV/0!</v>
      </c>
      <c r="G23" s="171"/>
    </row>
    <row r="24" spans="1:7" ht="15.75" customHeight="1" x14ac:dyDescent="0.25">
      <c r="A24" s="172" t="s">
        <v>240</v>
      </c>
      <c r="B24" s="173" t="str">
        <f>_xlfn.XLOOKUP(A24,'PLAN. ANALÍTICA'!A:A,'PLAN. ANALÍTICA'!D:D)</f>
        <v>ESQUADRIA, MARCENARIA E ELEMENTO EM MADEIRA</v>
      </c>
      <c r="C24" s="174">
        <f>_xlfn.XLOOKUP(A24,'PLAN. ANALÍTICA'!A:A,'PLAN. ANALÍTICA'!K:K)</f>
        <v>0</v>
      </c>
      <c r="D24" s="175" t="e">
        <f t="shared" si="1"/>
        <v>#DIV/0!</v>
      </c>
      <c r="G24" s="171"/>
    </row>
    <row r="25" spans="1:7" ht="15.75" customHeight="1" x14ac:dyDescent="0.25">
      <c r="A25" s="172" t="s">
        <v>241</v>
      </c>
      <c r="B25" s="173" t="str">
        <f>_xlfn.XLOOKUP(A25,'PLAN. ANALÍTICA'!A:A,'PLAN. ANALÍTICA'!D:D)</f>
        <v>INSTALAÇÕES ELÉTRICAS</v>
      </c>
      <c r="C25" s="174">
        <f>_xlfn.XLOOKUP(A25,'PLAN. ANALÍTICA'!A:A,'PLAN. ANALÍTICA'!K:K)</f>
        <v>0</v>
      </c>
      <c r="D25" s="175" t="e">
        <f t="shared" si="1"/>
        <v>#DIV/0!</v>
      </c>
      <c r="G25" s="171"/>
    </row>
    <row r="26" spans="1:7" ht="15.75" customHeight="1" x14ac:dyDescent="0.25">
      <c r="A26" s="172" t="s">
        <v>242</v>
      </c>
      <c r="B26" s="173" t="str">
        <f>_xlfn.XLOOKUP(A26,'PLAN. ANALÍTICA'!A:A,'PLAN. ANALÍTICA'!D:D)</f>
        <v>LIMPEZA E ARREMATE</v>
      </c>
      <c r="C26" s="174">
        <f>_xlfn.XLOOKUP(A26,'PLAN. ANALÍTICA'!A:A,'PLAN. ANALÍTICA'!K:K)</f>
        <v>0</v>
      </c>
      <c r="D26" s="175" t="e">
        <f t="shared" si="1"/>
        <v>#DIV/0!</v>
      </c>
      <c r="G26" s="171"/>
    </row>
    <row r="27" spans="1:7" ht="15.75" customHeight="1" x14ac:dyDescent="0.25">
      <c r="A27" s="167"/>
      <c r="B27" s="168"/>
      <c r="C27" s="169"/>
      <c r="D27" s="170"/>
      <c r="G27" s="171"/>
    </row>
    <row r="28" spans="1:7" ht="15.75" customHeight="1" x14ac:dyDescent="0.25">
      <c r="A28" s="172" t="s">
        <v>243</v>
      </c>
      <c r="B28" s="173" t="str">
        <f>_xlfn.XLOOKUP(A28,'PLAN. ANALÍTICA'!A:A,'PLAN. ANALÍTICA'!D:D)</f>
        <v>ADMINISTRAÇÃO LOCAL</v>
      </c>
      <c r="C28" s="174">
        <f>_xlfn.XLOOKUP(A28,'PLAN. ANALÍTICA'!A:A,'PLAN. ANALÍTICA'!K:K)</f>
        <v>0</v>
      </c>
      <c r="D28" s="175" t="e">
        <f t="shared" si="1"/>
        <v>#DIV/0!</v>
      </c>
      <c r="G28" s="171"/>
    </row>
    <row r="29" spans="1:7" ht="16.5" thickBot="1" x14ac:dyDescent="0.3">
      <c r="A29" s="176"/>
      <c r="B29" s="177"/>
      <c r="C29" s="178"/>
      <c r="D29" s="179"/>
      <c r="G29" s="171"/>
    </row>
    <row r="30" spans="1:7" ht="19.5" thickBot="1" x14ac:dyDescent="0.35">
      <c r="A30" s="180"/>
      <c r="B30" s="181" t="s">
        <v>211</v>
      </c>
      <c r="C30" s="182">
        <f>SUM(C9:C29)</f>
        <v>0</v>
      </c>
      <c r="D30" s="183" t="e">
        <f>SUM(D9:D29)</f>
        <v>#DIV/0!</v>
      </c>
      <c r="G30" s="171"/>
    </row>
    <row r="31" spans="1:7" ht="15.75" thickTop="1" x14ac:dyDescent="0.25"/>
    <row r="32" spans="1:7" x14ac:dyDescent="0.25">
      <c r="C32" s="185"/>
    </row>
    <row r="33" spans="3:4" x14ac:dyDescent="0.25">
      <c r="C33" s="186"/>
    </row>
    <row r="34" spans="3:4" x14ac:dyDescent="0.25">
      <c r="C34" s="187"/>
    </row>
    <row r="35" spans="3:4" x14ac:dyDescent="0.25">
      <c r="C35" s="188"/>
    </row>
    <row r="36" spans="3:4" x14ac:dyDescent="0.25">
      <c r="C36" s="185"/>
    </row>
    <row r="38" spans="3:4" x14ac:dyDescent="0.25">
      <c r="C38" s="185"/>
    </row>
    <row r="39" spans="3:4" x14ac:dyDescent="0.25">
      <c r="C39" s="185"/>
      <c r="D39" s="186"/>
    </row>
    <row r="42" spans="3:4" x14ac:dyDescent="0.25">
      <c r="D42" s="186"/>
    </row>
    <row r="44" spans="3:4" x14ac:dyDescent="0.25">
      <c r="D44" s="186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BB6EB-ADF0-4DF3-9139-F9B9A029F80B}">
  <dimension ref="A1:WYZ78"/>
  <sheetViews>
    <sheetView zoomScale="40" zoomScaleNormal="40" zoomScaleSheetLayoutView="40" workbookViewId="0">
      <selection activeCell="W26" sqref="W26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5" t="str">
        <f>RESUMO!A1</f>
        <v>Hospital Geral de Itaim Paulista - LESTE II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2" t="s">
        <v>212</v>
      </c>
      <c r="B2" s="263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4" t="s">
        <v>256</v>
      </c>
      <c r="B3" s="265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5" t="s">
        <v>259</v>
      </c>
      <c r="B4" s="286"/>
      <c r="C4" s="286"/>
      <c r="D4" s="286"/>
      <c r="E4" s="286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6" t="s">
        <v>65</v>
      </c>
      <c r="B5" s="268" t="s">
        <v>67</v>
      </c>
      <c r="C5" s="270" t="s">
        <v>213</v>
      </c>
      <c r="D5" s="189">
        <v>1</v>
      </c>
      <c r="E5" s="190">
        <v>2</v>
      </c>
      <c r="F5" s="190">
        <v>3</v>
      </c>
      <c r="G5" s="190">
        <v>4</v>
      </c>
      <c r="H5" s="190">
        <v>5</v>
      </c>
      <c r="I5" s="190">
        <v>6</v>
      </c>
      <c r="J5" s="190">
        <v>7</v>
      </c>
      <c r="K5" s="190">
        <v>8</v>
      </c>
      <c r="L5" s="190">
        <v>9</v>
      </c>
      <c r="M5" s="190">
        <v>10</v>
      </c>
      <c r="N5" s="190">
        <v>11</v>
      </c>
      <c r="O5" s="190">
        <v>12</v>
      </c>
      <c r="P5" s="272" t="s">
        <v>214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7"/>
      <c r="B6" s="269"/>
      <c r="C6" s="271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273"/>
    </row>
    <row r="7" spans="1:80" ht="27.75" x14ac:dyDescent="0.2">
      <c r="A7" s="193"/>
      <c r="B7" s="194" t="s">
        <v>246</v>
      </c>
      <c r="C7" s="195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7"/>
      <c r="R7" s="105"/>
    </row>
    <row r="8" spans="1:80" ht="27" x14ac:dyDescent="0.2">
      <c r="A8" s="274" t="s">
        <v>227</v>
      </c>
      <c r="B8" s="276" t="str">
        <f>_xlfn.XLOOKUP(A8,RESUMO!A:A,RESUMO!B:B)</f>
        <v>SERVIÇO TÉCNICO ESPECIALIZADO</v>
      </c>
      <c r="C8" s="277">
        <f>_xlfn.XLOOKUP(A8,RESUMO!A:A,RESUMO!C:C)</f>
        <v>0</v>
      </c>
      <c r="D8" s="199">
        <v>0.1</v>
      </c>
      <c r="E8" s="199">
        <v>0.125</v>
      </c>
      <c r="F8" s="200">
        <v>0.15</v>
      </c>
      <c r="G8" s="200">
        <v>0.125</v>
      </c>
      <c r="H8" s="200">
        <v>0.125</v>
      </c>
      <c r="I8" s="200">
        <v>0.12</v>
      </c>
      <c r="J8" s="200">
        <v>0.17499999999999999</v>
      </c>
      <c r="K8" s="200">
        <v>0.08</v>
      </c>
      <c r="L8" s="200"/>
      <c r="M8" s="200"/>
      <c r="N8" s="200"/>
      <c r="O8" s="200"/>
      <c r="P8" s="278">
        <f>SUM(D10:O10)</f>
        <v>0</v>
      </c>
      <c r="R8" s="105"/>
    </row>
    <row r="9" spans="1:80" ht="27" x14ac:dyDescent="0.2">
      <c r="A9" s="275"/>
      <c r="B9" s="259"/>
      <c r="C9" s="260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79"/>
      <c r="R9" s="108"/>
    </row>
    <row r="10" spans="1:80" ht="27" x14ac:dyDescent="0.2">
      <c r="A10" s="275"/>
      <c r="B10" s="259"/>
      <c r="C10" s="260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201">
        <f>SUM(D8:O8)</f>
        <v>0.99999999999999989</v>
      </c>
      <c r="R10" s="105"/>
    </row>
    <row r="11" spans="1:80" ht="27" x14ac:dyDescent="0.2">
      <c r="A11" s="258" t="s">
        <v>229</v>
      </c>
      <c r="B11" s="259" t="str">
        <f>_xlfn.XLOOKUP(A11,RESUMO!A:A,RESUMO!B:B)</f>
        <v>INICIO, APOIO E ADMINISTRAÇÃO DE OBRA</v>
      </c>
      <c r="C11" s="260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1">
        <f>SUM(D13:O13)</f>
        <v>0</v>
      </c>
      <c r="R11" s="105"/>
    </row>
    <row r="12" spans="1:80" ht="27" x14ac:dyDescent="0.2">
      <c r="A12" s="258"/>
      <c r="B12" s="259"/>
      <c r="C12" s="260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1"/>
      <c r="R12" s="105"/>
    </row>
    <row r="13" spans="1:80" ht="27" x14ac:dyDescent="0.2">
      <c r="A13" s="258"/>
      <c r="B13" s="259"/>
      <c r="C13" s="260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201">
        <f>SUM(D11:O11)</f>
        <v>1</v>
      </c>
      <c r="R13" s="105"/>
      <c r="S13" s="113"/>
    </row>
    <row r="14" spans="1:80" ht="27" x14ac:dyDescent="0.2">
      <c r="A14" s="258" t="s">
        <v>230</v>
      </c>
      <c r="B14" s="259" t="str">
        <f>_xlfn.XLOOKUP(A14,RESUMO!A:A,RESUMO!B:B)</f>
        <v>DEMOLIÇÃO SEM REAPROVEITAMENTO</v>
      </c>
      <c r="C14" s="260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1">
        <f>SUM(D16:O16)</f>
        <v>0</v>
      </c>
      <c r="R14" s="105"/>
    </row>
    <row r="15" spans="1:80" ht="27" x14ac:dyDescent="0.2">
      <c r="A15" s="275"/>
      <c r="B15" s="259"/>
      <c r="C15" s="260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1"/>
      <c r="R15" s="105"/>
    </row>
    <row r="16" spans="1:80" ht="27" x14ac:dyDescent="0.2">
      <c r="A16" s="275"/>
      <c r="B16" s="259"/>
      <c r="C16" s="260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201">
        <f>SUM(D14:O14)</f>
        <v>0.99999999999999989</v>
      </c>
      <c r="R16" s="105"/>
    </row>
    <row r="17" spans="1:18" ht="27" x14ac:dyDescent="0.2">
      <c r="A17" s="258" t="s">
        <v>231</v>
      </c>
      <c r="B17" s="259" t="str">
        <f>_xlfn.XLOOKUP(A17,RESUMO!A:A,RESUMO!B:B)</f>
        <v>REVESTIMENTOS</v>
      </c>
      <c r="C17" s="260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1">
        <f>SUM(D19:O19)</f>
        <v>0</v>
      </c>
      <c r="R17" s="105"/>
    </row>
    <row r="18" spans="1:18" ht="27" x14ac:dyDescent="0.2">
      <c r="A18" s="258"/>
      <c r="B18" s="259"/>
      <c r="C18" s="260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1"/>
      <c r="R18" s="105"/>
    </row>
    <row r="19" spans="1:18" ht="27" x14ac:dyDescent="0.2">
      <c r="A19" s="258"/>
      <c r="B19" s="259"/>
      <c r="C19" s="260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201">
        <f>SUM(D17:O17)</f>
        <v>1</v>
      </c>
      <c r="R19" s="105"/>
    </row>
    <row r="20" spans="1:18" ht="27" x14ac:dyDescent="0.2">
      <c r="A20" s="258" t="s">
        <v>232</v>
      </c>
      <c r="B20" s="259" t="str">
        <f>_xlfn.XLOOKUP(A20,RESUMO!A:A,RESUMO!B:B)</f>
        <v>ACABAMENTO EM PINTURA</v>
      </c>
      <c r="C20" s="260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1">
        <f>SUM(D22:O22)</f>
        <v>0</v>
      </c>
      <c r="R20" s="105"/>
    </row>
    <row r="21" spans="1:18" ht="27" x14ac:dyDescent="0.2">
      <c r="A21" s="275"/>
      <c r="B21" s="259"/>
      <c r="C21" s="260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1"/>
      <c r="R21" s="105"/>
    </row>
    <row r="22" spans="1:18" ht="27" x14ac:dyDescent="0.2">
      <c r="A22" s="275"/>
      <c r="B22" s="259"/>
      <c r="C22" s="260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201">
        <f>SUM(D20:O20)</f>
        <v>1</v>
      </c>
      <c r="R22" s="105"/>
    </row>
    <row r="23" spans="1:18" ht="27" x14ac:dyDescent="0.2">
      <c r="A23" s="258" t="s">
        <v>233</v>
      </c>
      <c r="B23" s="259" t="str">
        <f>_xlfn.XLOOKUP(A23,RESUMO!A:A,RESUMO!B:B)</f>
        <v>IMPERMEABILIZAÇÃO</v>
      </c>
      <c r="C23" s="260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1">
        <f>SUM(D25:O25)</f>
        <v>0</v>
      </c>
      <c r="R23" s="105"/>
    </row>
    <row r="24" spans="1:18" ht="27" x14ac:dyDescent="0.2">
      <c r="A24" s="258"/>
      <c r="B24" s="259"/>
      <c r="C24" s="260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1"/>
      <c r="R24" s="105"/>
    </row>
    <row r="25" spans="1:18" ht="27" x14ac:dyDescent="0.2">
      <c r="A25" s="258"/>
      <c r="B25" s="259"/>
      <c r="C25" s="260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201">
        <f>SUM(D23:O23)</f>
        <v>1</v>
      </c>
      <c r="R25" s="105"/>
    </row>
    <row r="26" spans="1:18" ht="27" x14ac:dyDescent="0.2">
      <c r="A26" s="258" t="s">
        <v>234</v>
      </c>
      <c r="B26" s="259" t="str">
        <f>_xlfn.XLOOKUP(A26,RESUMO!A:A,RESUMO!B:B)</f>
        <v>INSTALAÇÕES ELÉTRICAS</v>
      </c>
      <c r="C26" s="260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1">
        <f>SUM(D28:O28)</f>
        <v>0</v>
      </c>
      <c r="R26" s="105"/>
    </row>
    <row r="27" spans="1:18" ht="27" x14ac:dyDescent="0.2">
      <c r="A27" s="275"/>
      <c r="B27" s="259"/>
      <c r="C27" s="260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1"/>
      <c r="R27" s="105"/>
    </row>
    <row r="28" spans="1:18" ht="27" x14ac:dyDescent="0.2">
      <c r="A28" s="275"/>
      <c r="B28" s="259"/>
      <c r="C28" s="260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201">
        <f>SUM(D26:O26)</f>
        <v>1</v>
      </c>
      <c r="R28" s="105"/>
    </row>
    <row r="29" spans="1:18" ht="27" x14ac:dyDescent="0.2">
      <c r="A29" s="258" t="s">
        <v>235</v>
      </c>
      <c r="B29" s="259" t="str">
        <f>_xlfn.XLOOKUP(A29,RESUMO!A:A,RESUMO!B:B)</f>
        <v>LIMPEZA E ARREMATE</v>
      </c>
      <c r="C29" s="260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1">
        <f>SUM(D31:O31)</f>
        <v>0</v>
      </c>
      <c r="R29" s="105"/>
    </row>
    <row r="30" spans="1:18" ht="27" x14ac:dyDescent="0.2">
      <c r="A30" s="258"/>
      <c r="B30" s="259"/>
      <c r="C30" s="260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1"/>
      <c r="R30" s="105"/>
    </row>
    <row r="31" spans="1:18" ht="27" x14ac:dyDescent="0.2">
      <c r="A31" s="258"/>
      <c r="B31" s="259"/>
      <c r="C31" s="260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201">
        <f>SUM(D29:O29)</f>
        <v>1</v>
      </c>
      <c r="R31" s="105"/>
    </row>
    <row r="32" spans="1:18" ht="27.75" x14ac:dyDescent="0.2">
      <c r="A32" s="193"/>
      <c r="B32" s="194" t="s">
        <v>247</v>
      </c>
      <c r="C32" s="195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7"/>
      <c r="R32" s="105"/>
    </row>
    <row r="33" spans="1:18" ht="27" x14ac:dyDescent="0.2">
      <c r="A33" s="258" t="s">
        <v>236</v>
      </c>
      <c r="B33" s="259" t="str">
        <f>_xlfn.XLOOKUP(A33,RESUMO!A:A,RESUMO!B:B)</f>
        <v>SERVIÇO TÉCNICO ESPECIALIZADO</v>
      </c>
      <c r="C33" s="260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1">
        <f>SUM(D35:O35)</f>
        <v>0</v>
      </c>
      <c r="R33" s="105"/>
    </row>
    <row r="34" spans="1:18" ht="27" x14ac:dyDescent="0.2">
      <c r="A34" s="258"/>
      <c r="B34" s="259"/>
      <c r="C34" s="260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1"/>
      <c r="R34" s="105"/>
    </row>
    <row r="35" spans="1:18" ht="27" x14ac:dyDescent="0.2">
      <c r="A35" s="258"/>
      <c r="B35" s="259"/>
      <c r="C35" s="260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201">
        <f>SUM(D33:O33)</f>
        <v>0.99999999999999989</v>
      </c>
      <c r="R35" s="105"/>
    </row>
    <row r="36" spans="1:18" ht="27" x14ac:dyDescent="0.2">
      <c r="A36" s="258" t="s">
        <v>228</v>
      </c>
      <c r="B36" s="259" t="str">
        <f>_xlfn.XLOOKUP(A36,RESUMO!A:A,RESUMO!B:B)</f>
        <v>INICIO, APOIO E ADMINISTRAÇÃO DE OBRA</v>
      </c>
      <c r="C36" s="260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1">
        <f>SUM(D38:O38)</f>
        <v>0</v>
      </c>
      <c r="R36" s="105"/>
    </row>
    <row r="37" spans="1:18" ht="27" x14ac:dyDescent="0.2">
      <c r="A37" s="258"/>
      <c r="B37" s="259"/>
      <c r="C37" s="260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1"/>
      <c r="R37" s="105"/>
    </row>
    <row r="38" spans="1:18" ht="27" x14ac:dyDescent="0.2">
      <c r="A38" s="258"/>
      <c r="B38" s="259"/>
      <c r="C38" s="260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201">
        <f>SUM(D36:O36)</f>
        <v>0.99999999999999989</v>
      </c>
      <c r="R38" s="105"/>
    </row>
    <row r="39" spans="1:18" ht="27" x14ac:dyDescent="0.2">
      <c r="A39" s="258" t="s">
        <v>237</v>
      </c>
      <c r="B39" s="259" t="str">
        <f>_xlfn.XLOOKUP(A39,RESUMO!A:A,RESUMO!B:B)</f>
        <v>DEMOLIÇÃO SEM REAPROVEITAMENTO</v>
      </c>
      <c r="C39" s="260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1">
        <f>SUM(D41:O41)</f>
        <v>0</v>
      </c>
      <c r="R39" s="105"/>
    </row>
    <row r="40" spans="1:18" ht="27" x14ac:dyDescent="0.2">
      <c r="A40" s="258"/>
      <c r="B40" s="259"/>
      <c r="C40" s="260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1"/>
      <c r="R40" s="105"/>
    </row>
    <row r="41" spans="1:18" ht="27" x14ac:dyDescent="0.2">
      <c r="A41" s="258"/>
      <c r="B41" s="259"/>
      <c r="C41" s="260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201">
        <f>SUM(D39:O39)</f>
        <v>1</v>
      </c>
      <c r="R41" s="105"/>
    </row>
    <row r="42" spans="1:18" ht="27" x14ac:dyDescent="0.2">
      <c r="A42" s="258" t="s">
        <v>238</v>
      </c>
      <c r="B42" s="259" t="str">
        <f>_xlfn.XLOOKUP(A42,RESUMO!A:A,RESUMO!B:B)</f>
        <v>MOBILIÁRIOS</v>
      </c>
      <c r="C42" s="260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1">
        <f>SUM(D44:O44)</f>
        <v>0</v>
      </c>
      <c r="R42" s="105"/>
    </row>
    <row r="43" spans="1:18" ht="27" x14ac:dyDescent="0.2">
      <c r="A43" s="258"/>
      <c r="B43" s="259"/>
      <c r="C43" s="260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1"/>
      <c r="R43" s="105"/>
    </row>
    <row r="44" spans="1:18" ht="27" x14ac:dyDescent="0.2">
      <c r="A44" s="258"/>
      <c r="B44" s="259"/>
      <c r="C44" s="260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201">
        <f>SUM(D42:O42)</f>
        <v>1</v>
      </c>
      <c r="R44" s="105"/>
    </row>
    <row r="45" spans="1:18" ht="27" x14ac:dyDescent="0.2">
      <c r="A45" s="258" t="s">
        <v>239</v>
      </c>
      <c r="B45" s="259" t="str">
        <f>_xlfn.XLOOKUP(A45,RESUMO!A:A,RESUMO!B:B)</f>
        <v>REVESTIMETOS E ACABAMENTOS</v>
      </c>
      <c r="C45" s="260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1">
        <f>SUM(D47:O47)</f>
        <v>0</v>
      </c>
      <c r="R45" s="105"/>
    </row>
    <row r="46" spans="1:18" ht="27" x14ac:dyDescent="0.2">
      <c r="A46" s="258"/>
      <c r="B46" s="259"/>
      <c r="C46" s="260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1"/>
      <c r="R46" s="105"/>
    </row>
    <row r="47" spans="1:18" ht="27" x14ac:dyDescent="0.2">
      <c r="A47" s="258"/>
      <c r="B47" s="259"/>
      <c r="C47" s="260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201">
        <f>SUM(D45:O45)</f>
        <v>1</v>
      </c>
      <c r="R47" s="105"/>
    </row>
    <row r="48" spans="1:18" ht="27" x14ac:dyDescent="0.2">
      <c r="A48" s="258" t="s">
        <v>240</v>
      </c>
      <c r="B48" s="259" t="str">
        <f>_xlfn.XLOOKUP(A48,RESUMO!A:A,RESUMO!B:B)</f>
        <v>ESQUADRIA, MARCENARIA E ELEMENTO EM MADEIRA</v>
      </c>
      <c r="C48" s="260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1">
        <f>SUM(D50:O50)</f>
        <v>0</v>
      </c>
      <c r="R48" s="105"/>
    </row>
    <row r="49" spans="1:16224" ht="27" x14ac:dyDescent="0.2">
      <c r="A49" s="258"/>
      <c r="B49" s="259"/>
      <c r="C49" s="260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1"/>
      <c r="R49" s="105"/>
    </row>
    <row r="50" spans="1:16224" ht="27" x14ac:dyDescent="0.2">
      <c r="A50" s="258"/>
      <c r="B50" s="259"/>
      <c r="C50" s="260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201">
        <f>SUM(D48:O48)</f>
        <v>1</v>
      </c>
      <c r="R50" s="105"/>
    </row>
    <row r="51" spans="1:16224" ht="27" x14ac:dyDescent="0.2">
      <c r="A51" s="258" t="s">
        <v>241</v>
      </c>
      <c r="B51" s="259" t="str">
        <f>_xlfn.XLOOKUP(A51,RESUMO!A:A,RESUMO!B:B)</f>
        <v>INSTALAÇÕES ELÉTRICAS</v>
      </c>
      <c r="C51" s="260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1">
        <f>SUM(D53:O53)</f>
        <v>0</v>
      </c>
      <c r="R51" s="105"/>
    </row>
    <row r="52" spans="1:16224" ht="27" x14ac:dyDescent="0.2">
      <c r="A52" s="258"/>
      <c r="B52" s="259"/>
      <c r="C52" s="260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1"/>
      <c r="R52" s="105"/>
    </row>
    <row r="53" spans="1:16224" ht="27" x14ac:dyDescent="0.2">
      <c r="A53" s="258"/>
      <c r="B53" s="259"/>
      <c r="C53" s="260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201">
        <f>SUM(D51:O51)</f>
        <v>1</v>
      </c>
      <c r="R53" s="105"/>
    </row>
    <row r="54" spans="1:16224" ht="27" x14ac:dyDescent="0.2">
      <c r="A54" s="258" t="s">
        <v>242</v>
      </c>
      <c r="B54" s="259" t="str">
        <f>_xlfn.XLOOKUP(A54,RESUMO!A:A,RESUMO!B:B)</f>
        <v>LIMPEZA E ARREMATE</v>
      </c>
      <c r="C54" s="260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1">
        <f>SUM(D56:O56)</f>
        <v>0</v>
      </c>
      <c r="R54" s="105"/>
    </row>
    <row r="55" spans="1:16224" ht="27" x14ac:dyDescent="0.2">
      <c r="A55" s="258"/>
      <c r="B55" s="259"/>
      <c r="C55" s="260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1"/>
      <c r="R55" s="105"/>
    </row>
    <row r="56" spans="1:16224" ht="27" x14ac:dyDescent="0.2">
      <c r="A56" s="258"/>
      <c r="B56" s="259"/>
      <c r="C56" s="260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201">
        <f>SUM(D54:O54)</f>
        <v>1</v>
      </c>
      <c r="R56" s="105"/>
    </row>
    <row r="57" spans="1:16224" ht="27" x14ac:dyDescent="0.2">
      <c r="A57" s="202"/>
      <c r="B57" s="203"/>
      <c r="C57" s="204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6"/>
      <c r="R57" s="105"/>
    </row>
    <row r="58" spans="1:16224" ht="27" x14ac:dyDescent="0.2">
      <c r="A58" s="258" t="s">
        <v>243</v>
      </c>
      <c r="B58" s="259" t="str">
        <f>_xlfn.XLOOKUP(A58,RESUMO!A:A,RESUMO!B:B)</f>
        <v>ADMINISTRAÇÃO LOCAL</v>
      </c>
      <c r="C58" s="260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1">
        <f>SUM(D60:O60)</f>
        <v>0</v>
      </c>
      <c r="R58" s="105"/>
    </row>
    <row r="59" spans="1:16224" ht="27" x14ac:dyDescent="0.2">
      <c r="A59" s="258"/>
      <c r="B59" s="259"/>
      <c r="C59" s="260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1"/>
      <c r="R59" s="105"/>
    </row>
    <row r="60" spans="1:16224" ht="27" x14ac:dyDescent="0.2">
      <c r="A60" s="258"/>
      <c r="B60" s="259"/>
      <c r="C60" s="260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201">
        <f>SUM(D58:O58)</f>
        <v>1</v>
      </c>
      <c r="R60" s="105"/>
    </row>
    <row r="61" spans="1:16224" s="95" customFormat="1" ht="27.75" thickBot="1" x14ac:dyDescent="0.25">
      <c r="A61" s="198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7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83" t="s">
        <v>215</v>
      </c>
      <c r="B62" s="284"/>
      <c r="C62" s="208">
        <f>SUM(C8:C61)</f>
        <v>0</v>
      </c>
      <c r="D62" s="209">
        <f>D10+D13+D16+D19+D22+D25+D28+D31+D35+D38+D41+D44+D47+D50+D53+D56+D60</f>
        <v>0</v>
      </c>
      <c r="E62" s="210">
        <f t="shared" ref="E62:O62" si="50">E10+E13+E16+E19+E22+E25+E28+E31+E35+E38+E41+E44+E47+E50+E53+E56+E60</f>
        <v>0</v>
      </c>
      <c r="F62" s="210">
        <f t="shared" si="50"/>
        <v>0</v>
      </c>
      <c r="G62" s="210">
        <f t="shared" si="50"/>
        <v>0</v>
      </c>
      <c r="H62" s="210">
        <f t="shared" si="50"/>
        <v>0</v>
      </c>
      <c r="I62" s="210">
        <f t="shared" si="50"/>
        <v>0</v>
      </c>
      <c r="J62" s="210">
        <f t="shared" si="50"/>
        <v>0</v>
      </c>
      <c r="K62" s="210">
        <f t="shared" si="50"/>
        <v>0</v>
      </c>
      <c r="L62" s="210">
        <f t="shared" si="50"/>
        <v>0</v>
      </c>
      <c r="M62" s="210">
        <f t="shared" si="50"/>
        <v>0</v>
      </c>
      <c r="N62" s="210">
        <f t="shared" si="50"/>
        <v>0</v>
      </c>
      <c r="O62" s="210">
        <f t="shared" si="50"/>
        <v>0</v>
      </c>
      <c r="P62" s="211">
        <f>P58+P54+P51+P48+P45+P42+P39+P36+P33+P29+P26+P23+P20+P17+P14+P11+P8</f>
        <v>0</v>
      </c>
    </row>
    <row r="63" spans="1:16224" ht="21" thickBot="1" x14ac:dyDescent="0.25">
      <c r="A63" s="280" t="s">
        <v>216</v>
      </c>
      <c r="B63" s="281"/>
      <c r="C63" s="282"/>
      <c r="D63" s="212">
        <f>D62</f>
        <v>0</v>
      </c>
      <c r="E63" s="213">
        <f>D63+E62</f>
        <v>0</v>
      </c>
      <c r="F63" s="213">
        <f t="shared" ref="F63:O63" si="51">E63+F62</f>
        <v>0</v>
      </c>
      <c r="G63" s="213">
        <f t="shared" si="51"/>
        <v>0</v>
      </c>
      <c r="H63" s="213">
        <f t="shared" si="51"/>
        <v>0</v>
      </c>
      <c r="I63" s="213">
        <f t="shared" si="51"/>
        <v>0</v>
      </c>
      <c r="J63" s="213">
        <f t="shared" si="51"/>
        <v>0</v>
      </c>
      <c r="K63" s="213">
        <f t="shared" si="51"/>
        <v>0</v>
      </c>
      <c r="L63" s="213">
        <f t="shared" si="51"/>
        <v>0</v>
      </c>
      <c r="M63" s="213">
        <f t="shared" si="51"/>
        <v>0</v>
      </c>
      <c r="N63" s="213">
        <f t="shared" si="51"/>
        <v>0</v>
      </c>
      <c r="O63" s="213">
        <f t="shared" si="51"/>
        <v>0</v>
      </c>
      <c r="P63" s="214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2024-09-24T14:47:39Z</cp:lastPrinted>
  <dcterms:created xsi:type="dcterms:W3CDTF">2023-03-18T10:53:28Z</dcterms:created>
  <dcterms:modified xsi:type="dcterms:W3CDTF">2024-12-04T14:44:44Z</dcterms:modified>
</cp:coreProperties>
</file>